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ceta preps" sheetId="1" r:id="rId4"/>
    <sheet state="visible" name="Cocktails" sheetId="2" r:id="rId5"/>
    <sheet state="visible" name="Receta" sheetId="3" r:id="rId6"/>
    <sheet state="visible" name="NMD" sheetId="4" r:id="rId7"/>
    <sheet state="visible" name="platillos" sheetId="5" r:id="rId8"/>
    <sheet state="visible" name="Hoja3" sheetId="6" r:id="rId9"/>
  </sheets>
  <definedNames/>
  <calcPr/>
  <extLst>
    <ext uri="GoogleSheetsCustomDataVersion2">
      <go:sheetsCustomData xmlns:go="http://customooxmlschemas.google.com/" r:id="rId10" roundtripDataChecksum="s1CRVX7xR8EkZdataeqaoXRpDUrogDpt83PnJkfjw5c="/>
    </ext>
  </extLst>
</workbook>
</file>

<file path=xl/sharedStrings.xml><?xml version="1.0" encoding="utf-8"?>
<sst xmlns="http://schemas.openxmlformats.org/spreadsheetml/2006/main" count="2826" uniqueCount="343">
  <si>
    <t>Receta</t>
  </si>
  <si>
    <t>Insumos</t>
  </si>
  <si>
    <t># Porciones</t>
  </si>
  <si>
    <t>Unidad de medida</t>
  </si>
  <si>
    <t>Porción</t>
  </si>
  <si>
    <t>Costo</t>
  </si>
  <si>
    <t>Requisición</t>
  </si>
  <si>
    <t>mango shrub</t>
  </si>
  <si>
    <t>Base</t>
  </si>
  <si>
    <t>Porción o gramaje</t>
  </si>
  <si>
    <t>Número de porciones</t>
  </si>
  <si>
    <t>Precio por unidad</t>
  </si>
  <si>
    <t>Costo Porción</t>
  </si>
  <si>
    <t>Costo Total</t>
  </si>
  <si>
    <t>mango</t>
  </si>
  <si>
    <t>Kg</t>
  </si>
  <si>
    <t>miel</t>
  </si>
  <si>
    <t>kg</t>
  </si>
  <si>
    <t>azucar</t>
  </si>
  <si>
    <t>pz</t>
  </si>
  <si>
    <t>vinagre</t>
  </si>
  <si>
    <t>Total</t>
  </si>
  <si>
    <t>Costo del Requerimiento</t>
  </si>
  <si>
    <t>Costo Indirecto</t>
  </si>
  <si>
    <t>Sub total costos</t>
  </si>
  <si>
    <t>Margen de error y/o merma</t>
  </si>
  <si>
    <t>Sub total general</t>
  </si>
  <si>
    <t>Margen de Utilidad Proyectada</t>
  </si>
  <si>
    <t>Precio público</t>
  </si>
  <si>
    <t>Precio unitario</t>
  </si>
  <si>
    <t>completo</t>
  </si>
  <si>
    <t>Procedimiento / Elaboración</t>
  </si>
  <si>
    <t>berry shrub</t>
  </si>
  <si>
    <t>berries</t>
  </si>
  <si>
    <t>oz</t>
  </si>
  <si>
    <t>cup</t>
  </si>
  <si>
    <t>Lt</t>
  </si>
  <si>
    <t>ASSEMBLY
Club soda (for serving)
Fresh berries and/or herb sprigs (for serving; optional)
SPECIAL EQUIPMENT
A 1-qt. glass jar with a lid
Cheesecloth (optional)
Preparation
Step 1
Gently mash berries in a medium bowl with a fork. Transfer to jar, add sugar, and stir to combine. Seal jar and let fruit mixture sit at room temperature, shaking a couple of times, until berries are very soft and falling apart and sugar is at least mostly dissolved, about 1 day (mixture should look very juicy).
Step 2
Strain fruit mixture through a fine-mesh sieve (line sieve with a layer of cheesecloth if you want to catch every bit of seed and fruit pulp) into a medium bowl; discard fruit. Scrape any undissolved sugar left in jar into bowl.
Step 3
Add vinegar to syrup and stir to combine. Taste shrub and add more sugar or vinegar to your liking—it should taste both sweet and sharp but not overpowering in either direction (keep in mind the flavors will meld as the shrub ages). Pour shrub into a clean jar; cover with lid and chill until flavors come together and mellow, at least 1 week.
Do ahead: Shrub can be made 6 months ahead. Keep chilled.
ASSEMBLY
Step 4
For a refreshing nonalcoholic drink, pour 2 Tbsp. shrub into a glass filled with ice and top off with club soda; stir gently to combine. Garnish with berries and/or herbs if desired.</t>
  </si>
  <si>
    <t>Palomazo</t>
  </si>
  <si>
    <t>sotol</t>
  </si>
  <si>
    <t>lt</t>
  </si>
  <si>
    <t>licor de chile pasilla</t>
  </si>
  <si>
    <t>toronja</t>
  </si>
  <si>
    <t>sal limon y chipotle</t>
  </si>
  <si>
    <t>hielo</t>
  </si>
  <si>
    <t>Duna</t>
  </si>
  <si>
    <t>licor de chile</t>
  </si>
  <si>
    <t>pure de tuna</t>
  </si>
  <si>
    <t>jugo limon</t>
  </si>
  <si>
    <t>licor de naranja</t>
  </si>
  <si>
    <t>jarabe natural</t>
  </si>
  <si>
    <t>Barril</t>
  </si>
  <si>
    <t>reduccion de cerveza</t>
  </si>
  <si>
    <t>angostura</t>
  </si>
  <si>
    <t>ralladura naranja</t>
  </si>
  <si>
    <t>old fashioned</t>
  </si>
  <si>
    <t>cerveza</t>
  </si>
  <si>
    <t>sal</t>
  </si>
  <si>
    <t>velvet mash</t>
  </si>
  <si>
    <t>sandia</t>
  </si>
  <si>
    <t>albahaca</t>
  </si>
  <si>
    <t>limon</t>
  </si>
  <si>
    <t>jengibre</t>
  </si>
  <si>
    <t>shake &amp; top</t>
  </si>
  <si>
    <t>jugo clarificado tomate</t>
  </si>
  <si>
    <t>TOMATE</t>
  </si>
  <si>
    <t>KG</t>
  </si>
  <si>
    <t>CHILE SERRANO</t>
  </si>
  <si>
    <t>CEBOLLA MORADA</t>
  </si>
  <si>
    <t>LEMONGRASS</t>
  </si>
  <si>
    <t>SAL</t>
  </si>
  <si>
    <t>citric mix</t>
  </si>
  <si>
    <t xml:space="preserve">Jugo limón </t>
  </si>
  <si>
    <t>pza</t>
  </si>
  <si>
    <t>doña francisca (sour stout)</t>
  </si>
  <si>
    <t>Bura</t>
  </si>
  <si>
    <t>controy</t>
  </si>
  <si>
    <t>aqua faba</t>
  </si>
  <si>
    <t>jarabe de cerveza oscura</t>
  </si>
  <si>
    <t>naranja deshidratada</t>
  </si>
  <si>
    <t>prueba 1</t>
  </si>
  <si>
    <t>SOTOL</t>
  </si>
  <si>
    <t>LT</t>
  </si>
  <si>
    <t>jugo DE PIÑA Y JENGIBRE</t>
  </si>
  <si>
    <t>JUGO DE LIMON</t>
  </si>
  <si>
    <t>AGUA SALINA</t>
  </si>
  <si>
    <t>ACEITE DE LIMON</t>
  </si>
  <si>
    <t>leche de coco/entera</t>
  </si>
  <si>
    <t>.118/.117</t>
  </si>
  <si>
    <t>aperol</t>
  </si>
  <si>
    <t>cointroy</t>
  </si>
  <si>
    <t>jarabe cerveza</t>
  </si>
  <si>
    <t>Vi pero NO</t>
  </si>
  <si>
    <t>vermouth blco</t>
  </si>
  <si>
    <t>nixta</t>
  </si>
  <si>
    <t>Gordolobo</t>
  </si>
  <si>
    <t>BURA</t>
  </si>
  <si>
    <t>NARANJA JENGIBRE</t>
  </si>
  <si>
    <t>comprar</t>
  </si>
  <si>
    <t>LIMON</t>
  </si>
  <si>
    <t>agua salina</t>
  </si>
  <si>
    <t>perfume</t>
  </si>
  <si>
    <t>LECHE DE COCO</t>
  </si>
  <si>
    <t>VERMOUTH blco</t>
  </si>
  <si>
    <t>NIXTA</t>
  </si>
  <si>
    <t>JARABE IPA</t>
  </si>
  <si>
    <t>ahumado</t>
  </si>
  <si>
    <t>insumos</t>
  </si>
  <si>
    <t># Comensales</t>
  </si>
  <si>
    <t>café arroz</t>
  </si>
  <si>
    <t xml:space="preserve">orgeat </t>
  </si>
  <si>
    <t>hacer</t>
  </si>
  <si>
    <t>bura</t>
  </si>
  <si>
    <t>angostura cacao</t>
  </si>
  <si>
    <t>canela</t>
  </si>
  <si>
    <t>coldbrew</t>
  </si>
  <si>
    <t>Pza</t>
  </si>
  <si>
    <t>Ginger</t>
  </si>
  <si>
    <t>jugo limon amarillo</t>
  </si>
  <si>
    <t>jugo de granada</t>
  </si>
  <si>
    <t>jugo de toronja natural</t>
  </si>
  <si>
    <t>jarabe de jengibre</t>
  </si>
  <si>
    <t>toronja deshidratada</t>
  </si>
  <si>
    <t>romero</t>
  </si>
  <si>
    <t>Bura Mich</t>
  </si>
  <si>
    <t>bitter de apio</t>
  </si>
  <si>
    <t>salsa cholula</t>
  </si>
  <si>
    <t>cerveza artesanal</t>
  </si>
  <si>
    <t>sal de citricos</t>
  </si>
  <si>
    <t>carne seca</t>
  </si>
  <si>
    <t>El Whitexican</t>
  </si>
  <si>
    <t>vermout blanco</t>
  </si>
  <si>
    <t>bitter toronja</t>
  </si>
  <si>
    <t>Carajo nitro</t>
  </si>
  <si>
    <t>coldbrew esoresso</t>
  </si>
  <si>
    <t>cordial vainilla pimienta</t>
  </si>
  <si>
    <t>Twist de naranja</t>
  </si>
  <si>
    <t>carga sifon</t>
  </si>
  <si>
    <t>The Gentleman</t>
  </si>
  <si>
    <t>Chartreuse amarillo</t>
  </si>
  <si>
    <t>miel de agave</t>
  </si>
  <si>
    <t>jugo de limon amarillo</t>
  </si>
  <si>
    <t>licor de cereza</t>
  </si>
  <si>
    <t>twist de limon</t>
  </si>
  <si>
    <t>Amaro Carrillo</t>
  </si>
  <si>
    <t>Fernet Branca</t>
  </si>
  <si>
    <t>Campari</t>
  </si>
  <si>
    <t>Hielo</t>
  </si>
  <si>
    <t>twist de naranja</t>
  </si>
  <si>
    <t>Mula de Guerrero</t>
  </si>
  <si>
    <t>cordial de manzana</t>
  </si>
  <si>
    <t>sidra artesanal</t>
  </si>
  <si>
    <t>peychaud</t>
  </si>
  <si>
    <t>Limon deshidratado</t>
  </si>
  <si>
    <t>Old barrel (IPA)</t>
  </si>
  <si>
    <t>mineral</t>
  </si>
  <si>
    <t>Old barrel (Stout)</t>
  </si>
  <si>
    <t>reduccion de cerveza oscura</t>
  </si>
  <si>
    <t>deshidratado naranja</t>
  </si>
  <si>
    <t>AGUA DE RANCHO</t>
  </si>
  <si>
    <t>JUGO TORONJA</t>
  </si>
  <si>
    <t>ANGOSTURA</t>
  </si>
  <si>
    <t>MINERAL</t>
  </si>
  <si>
    <t>deshidratado</t>
  </si>
  <si>
    <t>vaso</t>
  </si>
  <si>
    <t>COOLER</t>
  </si>
  <si>
    <t>alma finca</t>
  </si>
  <si>
    <t>citric mix limon toronja</t>
  </si>
  <si>
    <t>agua mineral</t>
  </si>
  <si>
    <t>brulee toronja</t>
  </si>
  <si>
    <t>Shake, top mineral</t>
  </si>
  <si>
    <t>CUU SOUR</t>
  </si>
  <si>
    <t>JARABE DE ENEBRO</t>
  </si>
  <si>
    <t>LECHE ENTERA</t>
  </si>
  <si>
    <t>VINO TINTO</t>
  </si>
  <si>
    <t>CLARIFICADO FLOAT DE VINO</t>
  </si>
  <si>
    <t>Blondie Mary</t>
  </si>
  <si>
    <t>lillet blanc</t>
  </si>
  <si>
    <t>angostura orange bitters</t>
  </si>
  <si>
    <t xml:space="preserve">tomate cherry </t>
  </si>
  <si>
    <t>Pomstar</t>
  </si>
  <si>
    <t>licor de elote</t>
  </si>
  <si>
    <t>cordial de vainilla</t>
  </si>
  <si>
    <t>jugo de lima</t>
  </si>
  <si>
    <t>jugo de manzana verde</t>
  </si>
  <si>
    <t>aquafaba</t>
  </si>
  <si>
    <t>vino de cava</t>
  </si>
  <si>
    <t>deshidratado de manzana</t>
  </si>
  <si>
    <t>Sabes una cosa?</t>
  </si>
  <si>
    <t>Mezcal joven</t>
  </si>
  <si>
    <t>Tepache de piña</t>
  </si>
  <si>
    <t>hoja de piña</t>
  </si>
  <si>
    <t>San Palomo</t>
  </si>
  <si>
    <t>Amaro</t>
  </si>
  <si>
    <t>Cordial de toronja</t>
  </si>
  <si>
    <t>Lima</t>
  </si>
  <si>
    <t>Tè de manzanilla</t>
  </si>
  <si>
    <t>jugo de limon</t>
  </si>
  <si>
    <t>angostura bitters</t>
  </si>
  <si>
    <t>sotol añejo</t>
  </si>
  <si>
    <t>jugo de naranja</t>
  </si>
  <si>
    <t>leche entera</t>
  </si>
  <si>
    <t>saint germain</t>
  </si>
  <si>
    <t>mezcal</t>
  </si>
  <si>
    <t>Té Nmd</t>
  </si>
  <si>
    <t>Clarificado</t>
  </si>
  <si>
    <t>Doña Francisca (Sour Stout)</t>
  </si>
  <si>
    <t>Peychaud Bitters</t>
  </si>
  <si>
    <t>dash</t>
  </si>
  <si>
    <t>Clara de huevo</t>
  </si>
  <si>
    <t>Jugo Limón</t>
  </si>
  <si>
    <t>Técnica Sour, dry shake/hard shake, colado sencillo.Jarabe de cerveza stout al 60%</t>
  </si>
  <si>
    <t>Café/Arroz</t>
  </si>
  <si>
    <t>Orgeat de almendra/naranja</t>
  </si>
  <si>
    <t>Oz</t>
  </si>
  <si>
    <t>Angostura bitters cacao</t>
  </si>
  <si>
    <t>Flor de manzanilla</t>
  </si>
  <si>
    <t>Coldbrew</t>
  </si>
  <si>
    <t>Gr</t>
  </si>
  <si>
    <t xml:space="preserve">En Shaker agregar todos los ingredientes liquidos, excepto angostura. </t>
  </si>
  <si>
    <t>Hacer doble colado de preferencia en coupe helada</t>
  </si>
  <si>
    <t>Terminar garnish colocando una flor de manzanilla y unos granos de cafe.</t>
  </si>
  <si>
    <t>VelvetMash</t>
  </si>
  <si>
    <t>Sandia</t>
  </si>
  <si>
    <t>Albahaca</t>
  </si>
  <si>
    <t>hojas</t>
  </si>
  <si>
    <t>jugo de limón</t>
  </si>
  <si>
    <t>Jengibre</t>
  </si>
  <si>
    <t>Agregar en shaker y macerar; sandia, albahaca y jengibre. Agregar, jugo de limón, sotol y bitter. Shakear con hielo y hacer doble colado en vaso corto, garnitura, un pincho de sandia asada y limon tatemado.</t>
  </si>
  <si>
    <t>Reducción de IPA</t>
  </si>
  <si>
    <t>Angostura Bitters</t>
  </si>
  <si>
    <t>Naranja</t>
  </si>
  <si>
    <t>Técnica Old Fashioned. Jarabe de cerveza al TxT</t>
  </si>
  <si>
    <t>Palomito</t>
  </si>
  <si>
    <t>Licor de Chile Pasilla</t>
  </si>
  <si>
    <t>Jugo Toronja</t>
  </si>
  <si>
    <t>Sal citricos y pasilla frito</t>
  </si>
  <si>
    <t>Mineral</t>
  </si>
  <si>
    <t>Toronja Deshidratada</t>
  </si>
  <si>
    <t>Metodo directo, garnish escarcha de un lado.</t>
  </si>
  <si>
    <t xml:space="preserve">NMD </t>
  </si>
  <si>
    <t>CLARIFICADO</t>
  </si>
  <si>
    <t>HIELO</t>
  </si>
  <si>
    <t>FLOR DE MANZANILLA</t>
  </si>
  <si>
    <t>HOJA DE NARANJA</t>
  </si>
  <si>
    <t>PIEL DE NARANJA</t>
  </si>
  <si>
    <t>tequila añejo</t>
  </si>
  <si>
    <t>Porción X40</t>
  </si>
  <si>
    <t>3 K</t>
  </si>
  <si>
    <t>2 CAJAS</t>
  </si>
  <si>
    <t>3 BOTELLAS</t>
  </si>
  <si>
    <t>1 LT</t>
  </si>
  <si>
    <t>200 GR</t>
  </si>
  <si>
    <t xml:space="preserve"> 1 BOTELLITA</t>
  </si>
  <si>
    <t>6 LTS</t>
  </si>
  <si>
    <t>1 BOTELLA</t>
  </si>
  <si>
    <t>1 BOTELLITA</t>
  </si>
  <si>
    <t>2 MANOJOS</t>
  </si>
  <si>
    <t>1 CAJITA</t>
  </si>
  <si>
    <t>Porción x40</t>
  </si>
  <si>
    <t>BASE PARA CLARIFICADO</t>
  </si>
  <si>
    <t>2 CAJITAS</t>
  </si>
  <si>
    <t>PIEL DE NARANJA O DESHIDRATADOS</t>
  </si>
  <si>
    <t>300 GR</t>
  </si>
  <si>
    <t>100 GR</t>
  </si>
  <si>
    <t>RENDIMIENTO</t>
  </si>
  <si>
    <t xml:space="preserve">pollo en costra </t>
  </si>
  <si>
    <t># Porcion</t>
  </si>
  <si>
    <t>pechuga de pollo</t>
  </si>
  <si>
    <t>panko</t>
  </si>
  <si>
    <t>esparragos</t>
  </si>
  <si>
    <t>almendra troceada</t>
  </si>
  <si>
    <t>coliflor</t>
  </si>
  <si>
    <t>aceite de olivo</t>
  </si>
  <si>
    <t>salsa de amaretto</t>
  </si>
  <si>
    <t>tiramisu</t>
  </si>
  <si>
    <t>pimienta</t>
  </si>
  <si>
    <t>platos</t>
  </si>
  <si>
    <t>harina</t>
  </si>
  <si>
    <t>plaque</t>
  </si>
  <si>
    <t>huevo</t>
  </si>
  <si>
    <t>cremoso de queso de cabra</t>
  </si>
  <si>
    <t>fondo de vegetales</t>
  </si>
  <si>
    <t>mantequilla</t>
  </si>
  <si>
    <t>champiñones</t>
  </si>
  <si>
    <t>licor de amaretto</t>
  </si>
  <si>
    <t>ajo</t>
  </si>
  <si>
    <t>coliflor rostizada</t>
  </si>
  <si>
    <t>esparragos a la holandesa</t>
  </si>
  <si>
    <t>jamon serrano</t>
  </si>
  <si>
    <t>Tiramisu de almendra</t>
  </si>
  <si>
    <t>queso crema</t>
  </si>
  <si>
    <t>crema lyncott</t>
  </si>
  <si>
    <t>vainilla</t>
  </si>
  <si>
    <t>espresso</t>
  </si>
  <si>
    <t>amaretto/sotol almendra</t>
  </si>
  <si>
    <t>bizcocho</t>
  </si>
  <si>
    <t>cacao s/a</t>
  </si>
  <si>
    <t>carga sifón</t>
  </si>
  <si>
    <t>Discada</t>
  </si>
  <si>
    <t>carne molida</t>
  </si>
  <si>
    <t>pimiento</t>
  </si>
  <si>
    <t>tomate</t>
  </si>
  <si>
    <t>cebolla</t>
  </si>
  <si>
    <t>CONCEPTO</t>
  </si>
  <si>
    <t>CASH</t>
  </si>
  <si>
    <t>OBSERVACIONES</t>
  </si>
  <si>
    <t>jalapeño</t>
  </si>
  <si>
    <t>CAMION</t>
  </si>
  <si>
    <t>LUGAR</t>
  </si>
  <si>
    <t>chorizo</t>
  </si>
  <si>
    <t>ALCOHOL</t>
  </si>
  <si>
    <t>salchicha</t>
  </si>
  <si>
    <t>DISCADA (4 TACOS GRANDES, MAMALONES)</t>
  </si>
  <si>
    <t>(inclye plato, tenedores, servilletas, $90 POR PERSONA)</t>
  </si>
  <si>
    <t>jamón</t>
  </si>
  <si>
    <t>DRINK (agua de rancho, 2 POR PERSONA)</t>
  </si>
  <si>
    <t>(incluye vaso old fashion)</t>
  </si>
  <si>
    <t>tocino</t>
  </si>
  <si>
    <t>TOTAL</t>
  </si>
  <si>
    <t>cilantro</t>
  </si>
  <si>
    <t>POR PERSONA</t>
  </si>
  <si>
    <t>aceite</t>
  </si>
  <si>
    <t>SERVILLETAS</t>
  </si>
  <si>
    <t>PZAS</t>
  </si>
  <si>
    <t>CUCHARA DESECHABLE</t>
  </si>
  <si>
    <t>TENEDORES</t>
  </si>
  <si>
    <t xml:space="preserve">PLATO </t>
  </si>
  <si>
    <t>tortillas</t>
  </si>
  <si>
    <t>Rendimiento receta</t>
  </si>
  <si>
    <t>Rendimiento personas</t>
  </si>
  <si>
    <t>Rendimiento total pax</t>
  </si>
  <si>
    <t>X 2.5 recetas</t>
  </si>
  <si>
    <t>Rendimiento personas total</t>
  </si>
  <si>
    <t>salsa macha</t>
  </si>
  <si>
    <t>chile morita</t>
  </si>
  <si>
    <t>cebolla morada</t>
  </si>
  <si>
    <t>chile guajillo</t>
  </si>
  <si>
    <t>ajonjoli</t>
  </si>
  <si>
    <t>chile cascabel</t>
  </si>
  <si>
    <t>cacahuate natural</t>
  </si>
  <si>
    <t>aceite vegetal</t>
  </si>
  <si>
    <t>PELAR LOS AJOS, PASAR AJO Y CEBOLLA POR LA FREIDORA. LIMPIAR LOS CHILES QUITANDO LOS PEDUNCULOS, A CONTINUACION, TATEMARLOS POR ACEITE Y RESERVAR. TOSTAR POR SEPARADO EL CACAHUATE Y AJONJOLI, SIN JUNTARLOS. A CONTINUACION MOLER EN LICUADORA LOS CHILES, CEBOLLA, AJO Y CACAHUATE, AGREGAR POCO A POCO EL ACEITE HASTA OBTENER LA TEXTURA DESEADA. AGREGAR AL FINAL EL AJONJOLI.</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</si>
</sst>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quot;$&quot;* #,##0.00_-;\-&quot;$&quot;* #,##0.00_-;_-&quot;$&quot;* &quot;-&quot;??_-;_-@"/>
    <numFmt numFmtId="165" formatCode="0.000"/>
    <numFmt numFmtId="166" formatCode="0.0"/>
    <numFmt numFmtId="167" formatCode="&quot;$&quot;#,##0.00"/>
  </numFmts>
  <fonts count="28">
    <font>
      <sz val="12.0"/>
      <color theme="1"/>
      <name val="Calibri"/>
      <scheme val="minor"/>
    </font>
    <font>
      <sz val="14.0"/>
      <color theme="0"/>
      <name val="Calibri"/>
    </font>
    <font>
      <sz val="14.0"/>
      <color theme="1"/>
      <name val="Calibri"/>
    </font>
    <font>
      <b/>
      <sz val="14.0"/>
      <color theme="0"/>
      <name val="Caveat"/>
    </font>
    <font/>
    <font>
      <sz val="8.0"/>
      <color theme="0"/>
      <name val="Calibri"/>
    </font>
    <font>
      <sz val="9.0"/>
      <color theme="0"/>
      <name val="Calibri"/>
    </font>
    <font>
      <sz val="11.0"/>
      <color theme="0"/>
      <name val="Calibri"/>
    </font>
    <font>
      <b/>
      <sz val="12.0"/>
      <color theme="0"/>
      <name val="Calibri"/>
    </font>
    <font>
      <sz val="11.0"/>
      <color rgb="FFFF0000"/>
      <name val="Calibri"/>
    </font>
    <font>
      <sz val="11.0"/>
      <color theme="1"/>
      <name val="Calibri"/>
    </font>
    <font>
      <b/>
      <sz val="11.0"/>
      <color theme="1"/>
      <name val="Calibri"/>
    </font>
    <font>
      <b/>
      <sz val="12.0"/>
      <color theme="1"/>
      <name val="Calibri"/>
    </font>
    <font>
      <sz val="10.0"/>
      <color rgb="FF7030A0"/>
      <name val="Arial"/>
    </font>
    <font>
      <sz val="10.0"/>
      <color rgb="FF000000"/>
      <name val="Century Gothic"/>
    </font>
    <font>
      <sz val="12.0"/>
      <color theme="1"/>
      <name val="Calibri"/>
    </font>
    <font>
      <color theme="1"/>
      <name val="Calibri"/>
      <scheme val="minor"/>
    </font>
    <font>
      <sz val="11.0"/>
      <color rgb="FF000000"/>
      <name val="Calibri"/>
    </font>
    <font>
      <sz val="14.0"/>
      <color rgb="FFFFFFFF"/>
      <name val="Calibri"/>
    </font>
    <font>
      <b/>
      <sz val="14.0"/>
      <color rgb="FFFFFFFF"/>
      <name val="Caveat"/>
    </font>
    <font>
      <sz val="8.0"/>
      <color rgb="FFFFFFFF"/>
      <name val="Calibri"/>
    </font>
    <font>
      <sz val="9.0"/>
      <color rgb="FFFFFFFF"/>
      <name val="Calibri"/>
    </font>
    <font>
      <sz val="11.0"/>
      <color rgb="FFFFFFFF"/>
      <name val="Calibri"/>
    </font>
    <font>
      <b/>
      <sz val="12.0"/>
      <color rgb="FFFFFFFF"/>
      <name val="Calibri"/>
    </font>
    <font>
      <b/>
      <sz val="11.0"/>
      <color rgb="FF000000"/>
      <name val="Calibri"/>
    </font>
    <font>
      <b/>
      <sz val="12.0"/>
      <color rgb="FF000000"/>
      <name val="Calibri"/>
    </font>
    <font>
      <b/>
      <sz val="14.0"/>
      <color rgb="FFFFFFFF"/>
      <name val="&quot;Segoe Script&quot;"/>
    </font>
    <font>
      <color rgb="FF000000"/>
      <name val="&quot;Century Gothic&quot;"/>
    </font>
  </fonts>
  <fills count="9">
    <fill>
      <patternFill patternType="none"/>
    </fill>
    <fill>
      <patternFill patternType="lightGray"/>
    </fill>
    <fill>
      <patternFill patternType="solid">
        <fgColor rgb="FF7F7F7F"/>
        <bgColor rgb="FF7F7F7F"/>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D6DCE4"/>
        <bgColor rgb="FFD6DCE4"/>
      </patternFill>
    </fill>
    <fill>
      <patternFill patternType="solid">
        <fgColor rgb="FFFFFFFF"/>
        <bgColor rgb="FFFFFFFF"/>
      </patternFill>
    </fill>
    <fill>
      <patternFill patternType="solid">
        <fgColor rgb="FF808080"/>
        <bgColor rgb="FF808080"/>
      </patternFill>
    </fill>
  </fills>
  <borders count="54">
    <border/>
    <border>
      <left style="thin">
        <color rgb="FF000000"/>
      </left>
      <top style="thin">
        <color rgb="FF000000"/>
      </top>
    </border>
    <border>
      <top style="thin">
        <color rgb="FF000000"/>
      </top>
    </border>
    <border>
      <left/>
      <top style="thin">
        <color rgb="FF000000"/>
      </top>
      <bottom/>
    </border>
    <border>
      <top style="thin">
        <color rgb="FF000000"/>
      </top>
      <bottom/>
    </border>
    <border>
      <right/>
      <top style="thin">
        <color rgb="FF000000"/>
      </top>
      <bottom/>
    </border>
    <border>
      <right style="thin">
        <color rgb="FF000000"/>
      </right>
      <top style="thin">
        <color rgb="FF000000"/>
      </top>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bottom/>
    </border>
    <border>
      <left/>
      <right/>
      <top/>
      <bottom/>
    </border>
    <border>
      <left/>
      <right style="thin">
        <color rgb="FF000000"/>
      </right>
      <top/>
      <bottom/>
    </border>
    <border>
      <left style="thin">
        <color rgb="FF000000"/>
      </left>
    </border>
    <border>
      <right style="thin">
        <color rgb="FF000000"/>
      </right>
    </border>
    <border>
      <bottom style="thin">
        <color rgb="FF000000"/>
      </bottom>
    </border>
    <border>
      <left/>
      <top/>
      <bottom/>
    </border>
    <border>
      <top/>
      <bottom/>
    </border>
    <border>
      <right/>
      <top/>
      <bottom/>
    </border>
    <border>
      <left/>
      <right/>
      <top/>
    </border>
    <border>
      <left/>
      <right/>
      <bottom style="hair">
        <color rgb="FF000000"/>
      </bottom>
    </border>
    <border>
      <left style="hair">
        <color rgb="FF000000"/>
      </left>
      <top style="hair">
        <color rgb="FF000000"/>
      </top>
      <bottom style="hair">
        <color rgb="FF000000"/>
      </bottom>
    </border>
    <border>
      <right style="hair">
        <color rgb="FF000000"/>
      </right>
      <top style="hair">
        <color rgb="FF000000"/>
      </top>
      <bottom style="hair">
        <color rgb="FF000000"/>
      </bottom>
    </border>
    <border>
      <left style="hair">
        <color rgb="FF000000"/>
      </left>
      <top/>
    </border>
    <border>
      <right/>
      <top/>
    </border>
    <border>
      <left style="hair">
        <color rgb="FF000000"/>
      </left>
      <right style="hair">
        <color rgb="FF000000"/>
      </right>
      <top style="hair">
        <color rgb="FF000000"/>
      </top>
    </border>
    <border>
      <left style="hair">
        <color rgb="FF000000"/>
      </left>
      <right style="hair">
        <color rgb="FF000000"/>
      </right>
      <top style="hair">
        <color rgb="FF000000"/>
      </top>
      <bottom style="hair">
        <color rgb="FF000000"/>
      </bottom>
    </border>
    <border>
      <left style="hair">
        <color rgb="FF000000"/>
      </left>
      <bottom style="hair">
        <color rgb="FF000000"/>
      </bottom>
    </border>
    <border>
      <right/>
      <bottom style="hair">
        <color rgb="FF000000"/>
      </bottom>
    </border>
    <border>
      <left style="hair">
        <color rgb="FF000000"/>
      </left>
      <right style="hair">
        <color rgb="FF000000"/>
      </right>
      <top style="hair">
        <color rgb="FF000000"/>
      </top>
      <bottom/>
    </border>
    <border>
      <left style="thin">
        <color rgb="FF000000"/>
      </left>
      <right/>
      <top style="hair">
        <color rgb="FF000000"/>
      </top>
      <bottom/>
    </border>
    <border>
      <left/>
      <right/>
      <top style="hair">
        <color rgb="FF000000"/>
      </top>
      <bottom style="hair">
        <color rgb="FF000000"/>
      </bottom>
    </border>
    <border>
      <left/>
      <right style="hair">
        <color rgb="FF000000"/>
      </right>
      <top style="hair">
        <color rgb="FF000000"/>
      </top>
      <bottom style="hair">
        <color rgb="FF000000"/>
      </bottom>
    </border>
    <border>
      <left/>
      <right style="hair">
        <color rgb="FF000000"/>
      </right>
      <top style="hair">
        <color rgb="FF000000"/>
      </top>
      <bottom/>
    </border>
    <border>
      <left style="hair">
        <color rgb="FF000000"/>
      </left>
      <right style="hair">
        <color rgb="FF000000"/>
      </right>
    </border>
    <border>
      <left/>
      <right style="hair">
        <color rgb="FF000000"/>
      </right>
      <top/>
      <bottom style="hair">
        <color rgb="FF000000"/>
      </bottom>
    </border>
    <border>
      <left/>
      <right style="hair">
        <color rgb="FF000000"/>
      </right>
      <top/>
      <bottom/>
    </border>
    <border>
      <left style="hair">
        <color rgb="FF000000"/>
      </left>
      <right style="hair">
        <color rgb="FF000000"/>
      </right>
      <top/>
      <bottom style="hair">
        <color rgb="FF000000"/>
      </bottom>
    </border>
    <border>
      <left/>
      <right/>
      <top/>
      <bottom style="hair">
        <color rgb="FF000000"/>
      </bottom>
    </border>
    <border>
      <left/>
      <right/>
      <bottom/>
    </border>
    <border>
      <left style="thick">
        <color rgb="FF000000"/>
      </left>
      <right/>
      <top style="thick">
        <color rgb="FF000000"/>
      </top>
      <bottom/>
    </border>
    <border>
      <left/>
      <right/>
      <top style="thick">
        <color rgb="FF000000"/>
      </top>
      <bottom style="hair">
        <color rgb="FF000000"/>
      </bottom>
    </border>
    <border>
      <left/>
      <right style="thick">
        <color rgb="FF000000"/>
      </right>
      <top style="thick">
        <color rgb="FF000000"/>
      </top>
      <bottom style="hair">
        <color rgb="FF000000"/>
      </bottom>
    </border>
    <border>
      <left style="thick">
        <color rgb="FF000000"/>
      </left>
      <right/>
      <top style="hair">
        <color rgb="FF000000"/>
      </top>
      <bottom style="hair">
        <color rgb="FF000000"/>
      </bottom>
    </border>
    <border>
      <left/>
      <right style="thick">
        <color rgb="FF000000"/>
      </right>
      <top style="hair">
        <color rgb="FF000000"/>
      </top>
      <bottom style="hair">
        <color rgb="FF000000"/>
      </bottom>
    </border>
    <border>
      <left style="thick">
        <color rgb="FF000000"/>
      </left>
      <right/>
      <top style="hair">
        <color rgb="FF000000"/>
      </top>
      <bottom style="thick">
        <color rgb="FF000000"/>
      </bottom>
    </border>
    <border>
      <left/>
      <right/>
      <top style="hair">
        <color rgb="FF000000"/>
      </top>
      <bottom style="thick">
        <color rgb="FF000000"/>
      </bottom>
    </border>
    <border>
      <left/>
      <right style="thick">
        <color rgb="FF000000"/>
      </right>
      <top style="hair">
        <color rgb="FF000000"/>
      </top>
      <bottom style="thick">
        <color rgb="FF000000"/>
      </bottom>
    </border>
    <border>
      <top style="hair">
        <color rgb="FF000000"/>
      </top>
    </border>
    <border>
      <top style="thin">
        <color rgb="FF000000"/>
      </top>
      <bottom style="thin">
        <color rgb="FF000000"/>
      </bottom>
    </border>
  </borders>
  <cellStyleXfs count="1">
    <xf borderId="0" fillId="0" fontId="0" numFmtId="0" applyAlignment="1" applyFont="1"/>
  </cellStyleXfs>
  <cellXfs count="246">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2" fillId="0" fontId="2" numFmtId="0" xfId="0" applyAlignment="1" applyBorder="1" applyFont="1">
      <alignment horizontal="center" shrinkToFit="0" vertical="center" wrapText="1"/>
    </xf>
    <xf borderId="3" fillId="2" fontId="3" numFmtId="0" xfId="0" applyAlignment="1" applyBorder="1" applyFill="1" applyFont="1">
      <alignment horizontal="center" vertical="center"/>
    </xf>
    <xf borderId="4" fillId="0" fontId="4" numFmtId="0" xfId="0" applyBorder="1" applyFont="1"/>
    <xf borderId="5" fillId="0" fontId="4" numFmtId="0" xfId="0" applyBorder="1" applyFont="1"/>
    <xf borderId="2" fillId="0" fontId="5" numFmtId="0" xfId="0" applyAlignment="1" applyBorder="1" applyFont="1">
      <alignment horizontal="center" shrinkToFit="0" vertical="center" wrapText="1"/>
    </xf>
    <xf borderId="2" fillId="0" fontId="6" numFmtId="0" xfId="0" applyAlignment="1" applyBorder="1" applyFont="1">
      <alignment horizontal="right" shrinkToFit="0" vertical="center" wrapText="1"/>
    </xf>
    <xf borderId="6" fillId="0" fontId="7" numFmtId="164" xfId="0" applyAlignment="1" applyBorder="1" applyFont="1" applyNumberFormat="1">
      <alignment horizontal="center" vertical="center"/>
    </xf>
    <xf borderId="7" fillId="2" fontId="8" numFmtId="0" xfId="0" applyAlignment="1" applyBorder="1" applyFont="1">
      <alignment horizontal="center" shrinkToFit="0" vertical="center" wrapText="1"/>
    </xf>
    <xf borderId="8" fillId="3" fontId="9" numFmtId="0" xfId="0" applyAlignment="1" applyBorder="1" applyFill="1" applyFont="1">
      <alignment vertical="center"/>
    </xf>
    <xf borderId="8" fillId="3" fontId="10" numFmtId="0" xfId="0" applyAlignment="1" applyBorder="1" applyFont="1">
      <alignment vertical="center"/>
    </xf>
    <xf borderId="8" fillId="3" fontId="11" numFmtId="0" xfId="0" applyAlignment="1" applyBorder="1" applyFont="1">
      <alignment horizontal="right" vertical="center"/>
    </xf>
    <xf borderId="8" fillId="4" fontId="10" numFmtId="0" xfId="0" applyAlignment="1" applyBorder="1" applyFill="1" applyFont="1">
      <alignment horizontal="center" vertical="center"/>
    </xf>
    <xf borderId="8" fillId="3" fontId="10" numFmtId="0" xfId="0" applyAlignment="1" applyBorder="1" applyFont="1">
      <alignment horizontal="left" vertical="center"/>
    </xf>
    <xf borderId="8" fillId="3" fontId="10" numFmtId="0" xfId="0" applyAlignment="1" applyBorder="1" applyFont="1">
      <alignment horizontal="right" vertical="center"/>
    </xf>
    <xf borderId="9" fillId="0" fontId="4" numFmtId="0" xfId="0" applyBorder="1" applyFont="1"/>
    <xf borderId="10" fillId="3" fontId="12" numFmtId="0" xfId="0" applyAlignment="1" applyBorder="1" applyFont="1">
      <alignment horizontal="center" vertical="center"/>
    </xf>
    <xf borderId="11" fillId="0" fontId="4" numFmtId="0" xfId="0" applyBorder="1" applyFont="1"/>
    <xf borderId="1" fillId="5" fontId="11" numFmtId="0" xfId="0" applyAlignment="1" applyBorder="1" applyFill="1" applyFont="1">
      <alignment horizontal="center" vertical="center"/>
    </xf>
    <xf borderId="6" fillId="0" fontId="4" numFmtId="0" xfId="0" applyBorder="1" applyFont="1"/>
    <xf borderId="8" fillId="0" fontId="12" numFmtId="0" xfId="0" applyAlignment="1" applyBorder="1" applyFont="1">
      <alignment vertical="center"/>
    </xf>
    <xf borderId="8" fillId="3" fontId="12" numFmtId="0" xfId="0" applyAlignment="1" applyBorder="1" applyFont="1">
      <alignment horizontal="center" vertical="center"/>
    </xf>
    <xf borderId="8" fillId="3" fontId="12" numFmtId="0" xfId="0" applyAlignment="1" applyBorder="1" applyFont="1">
      <alignment horizontal="center" shrinkToFit="0" vertical="center" wrapText="1"/>
    </xf>
    <xf borderId="12" fillId="0" fontId="4" numFmtId="0" xfId="0" applyBorder="1" applyFont="1"/>
    <xf borderId="13" fillId="0" fontId="4" numFmtId="0" xfId="0" applyBorder="1" applyFont="1"/>
    <xf borderId="8" fillId="3" fontId="10" numFmtId="0" xfId="0" applyAlignment="1" applyBorder="1" applyFont="1">
      <alignment horizontal="center" vertical="center"/>
    </xf>
    <xf borderId="8" fillId="0" fontId="13" numFmtId="0" xfId="0" applyAlignment="1" applyBorder="1" applyFont="1">
      <alignment horizontal="center"/>
    </xf>
    <xf borderId="8" fillId="6" fontId="10" numFmtId="2" xfId="0" applyAlignment="1" applyBorder="1" applyFill="1" applyFont="1" applyNumberFormat="1">
      <alignment horizontal="center" vertical="center"/>
    </xf>
    <xf borderId="8" fillId="0" fontId="13" numFmtId="164" xfId="0" applyBorder="1" applyFont="1" applyNumberFormat="1"/>
    <xf borderId="8" fillId="6" fontId="10" numFmtId="165" xfId="0" applyAlignment="1" applyBorder="1" applyFont="1" applyNumberFormat="1">
      <alignment horizontal="center" vertical="center"/>
    </xf>
    <xf borderId="8" fillId="6" fontId="10" numFmtId="166" xfId="0" applyAlignment="1" applyBorder="1" applyFont="1" applyNumberFormat="1">
      <alignment horizontal="center" vertical="center"/>
    </xf>
    <xf borderId="8" fillId="6" fontId="10" numFmtId="2" xfId="0" applyAlignment="1" applyBorder="1" applyFont="1" applyNumberFormat="1">
      <alignment vertical="center"/>
    </xf>
    <xf borderId="8" fillId="3" fontId="14" numFmtId="0" xfId="0" applyAlignment="1" applyBorder="1" applyFont="1">
      <alignment horizontal="center"/>
    </xf>
    <xf borderId="8" fillId="3" fontId="14" numFmtId="164" xfId="0" applyAlignment="1" applyBorder="1" applyFont="1" applyNumberFormat="1">
      <alignment horizontal="center"/>
    </xf>
    <xf borderId="14" fillId="3" fontId="10" numFmtId="0" xfId="0" applyAlignment="1" applyBorder="1" applyFont="1">
      <alignment vertical="center"/>
    </xf>
    <xf borderId="15" fillId="3" fontId="10" numFmtId="0" xfId="0" applyAlignment="1" applyBorder="1" applyFont="1">
      <alignment horizontal="center" vertical="center"/>
    </xf>
    <xf borderId="15" fillId="3" fontId="10" numFmtId="0" xfId="0" applyAlignment="1" applyBorder="1" applyFont="1">
      <alignment vertical="center"/>
    </xf>
    <xf borderId="8" fillId="6" fontId="10" numFmtId="0" xfId="0" applyAlignment="1" applyBorder="1" applyFont="1">
      <alignment vertical="center"/>
    </xf>
    <xf borderId="8" fillId="6" fontId="10" numFmtId="0" xfId="0" applyAlignment="1" applyBorder="1" applyFont="1">
      <alignment horizontal="right" vertical="center"/>
    </xf>
    <xf borderId="8" fillId="3" fontId="15" numFmtId="9" xfId="0" applyAlignment="1" applyBorder="1" applyFont="1" applyNumberFormat="1">
      <alignment horizontal="center" vertical="center"/>
    </xf>
    <xf borderId="8" fillId="3" fontId="10" numFmtId="9" xfId="0" applyAlignment="1" applyBorder="1" applyFont="1" applyNumberFormat="1">
      <alignment horizontal="center" vertical="center"/>
    </xf>
    <xf borderId="8" fillId="6" fontId="10" numFmtId="0" xfId="0" applyAlignment="1" applyBorder="1" applyFont="1">
      <alignment horizontal="center" vertical="center"/>
    </xf>
    <xf borderId="8" fillId="3" fontId="10" numFmtId="9" xfId="0" applyAlignment="1" applyBorder="1" applyFont="1" applyNumberFormat="1">
      <alignment vertical="center"/>
    </xf>
    <xf borderId="8" fillId="3" fontId="15" numFmtId="9" xfId="0" applyAlignment="1" applyBorder="1" applyFont="1" applyNumberFormat="1">
      <alignment vertical="center"/>
    </xf>
    <xf borderId="8" fillId="6" fontId="10" numFmtId="10" xfId="0" applyAlignment="1" applyBorder="1" applyFont="1" applyNumberFormat="1">
      <alignment horizontal="center" vertical="center"/>
    </xf>
    <xf borderId="14" fillId="3" fontId="11" numFmtId="0" xfId="0" applyAlignment="1" applyBorder="1" applyFont="1">
      <alignment vertical="center"/>
    </xf>
    <xf borderId="16" fillId="3" fontId="10" numFmtId="0" xfId="0" applyAlignment="1" applyBorder="1" applyFont="1">
      <alignment vertical="center"/>
    </xf>
    <xf borderId="1" fillId="3" fontId="10" numFmtId="0" xfId="0" applyAlignment="1" applyBorder="1" applyFont="1">
      <alignment horizontal="center"/>
    </xf>
    <xf borderId="2" fillId="0" fontId="4" numFmtId="0" xfId="0" applyBorder="1" applyFont="1"/>
    <xf borderId="17" fillId="0" fontId="4" numFmtId="0" xfId="0" applyBorder="1" applyFont="1"/>
    <xf borderId="18" fillId="0" fontId="4" numFmtId="0" xfId="0" applyBorder="1" applyFont="1"/>
    <xf borderId="19" fillId="0" fontId="4" numFmtId="0" xfId="0" applyBorder="1" applyFont="1"/>
    <xf borderId="1" fillId="3" fontId="10" numFmtId="0" xfId="0" applyAlignment="1" applyBorder="1" applyFont="1">
      <alignment horizontal="left" shrinkToFit="0" vertical="top" wrapText="1"/>
    </xf>
    <xf borderId="8" fillId="3" fontId="10" numFmtId="0" xfId="0" applyAlignment="1" applyBorder="1" applyFont="1">
      <alignment readingOrder="0" vertical="center"/>
    </xf>
    <xf borderId="8" fillId="3" fontId="10" numFmtId="0" xfId="0" applyAlignment="1" applyBorder="1" applyFont="1">
      <alignment horizontal="center" readingOrder="0" vertical="center"/>
    </xf>
    <xf borderId="8" fillId="0" fontId="13" numFmtId="0" xfId="0" applyAlignment="1" applyBorder="1" applyFont="1">
      <alignment horizontal="center" readingOrder="0"/>
    </xf>
    <xf borderId="8" fillId="0" fontId="13" numFmtId="164" xfId="0" applyAlignment="1" applyBorder="1" applyFont="1" applyNumberFormat="1">
      <alignment readingOrder="0"/>
    </xf>
    <xf borderId="8" fillId="0" fontId="12" numFmtId="0" xfId="0" applyAlignment="1" applyBorder="1" applyFont="1">
      <alignment readingOrder="0" vertical="center"/>
    </xf>
    <xf borderId="8" fillId="3" fontId="9" numFmtId="0" xfId="0" applyAlignment="1" applyBorder="1" applyFont="1">
      <alignment readingOrder="0" vertical="center"/>
    </xf>
    <xf borderId="8" fillId="4" fontId="10" numFmtId="0" xfId="0" applyAlignment="1" applyBorder="1" applyFont="1">
      <alignment horizontal="center" readingOrder="0" vertical="center"/>
    </xf>
    <xf borderId="15" fillId="3" fontId="10" numFmtId="0" xfId="0" applyAlignment="1" applyBorder="1" applyFont="1">
      <alignment readingOrder="0" vertical="center"/>
    </xf>
    <xf borderId="8" fillId="3" fontId="15" numFmtId="9" xfId="0" applyAlignment="1" applyBorder="1" applyFont="1" applyNumberFormat="1">
      <alignment horizontal="center" readingOrder="0" vertical="center"/>
    </xf>
    <xf borderId="8" fillId="3" fontId="15" numFmtId="9" xfId="0" applyAlignment="1" applyBorder="1" applyFont="1" applyNumberFormat="1">
      <alignment readingOrder="0" vertical="center"/>
    </xf>
    <xf borderId="1" fillId="3" fontId="10" numFmtId="0" xfId="0" applyAlignment="1" applyBorder="1" applyFont="1">
      <alignment horizontal="center" readingOrder="0" vertical="top"/>
    </xf>
    <xf borderId="0" fillId="6" fontId="15" numFmtId="0" xfId="0" applyFont="1"/>
    <xf borderId="0" fillId="6" fontId="10" numFmtId="0" xfId="0" applyAlignment="1" applyFont="1">
      <alignment shrinkToFit="0" wrapText="0"/>
    </xf>
    <xf borderId="0" fillId="7" fontId="15" numFmtId="0" xfId="0" applyFill="1" applyFont="1"/>
    <xf borderId="0" fillId="6" fontId="10" numFmtId="2" xfId="0" applyAlignment="1" applyFont="1" applyNumberFormat="1">
      <alignment horizontal="right"/>
    </xf>
    <xf borderId="0" fillId="6" fontId="10" numFmtId="0" xfId="0" applyAlignment="1" applyFont="1">
      <alignment horizontal="right"/>
    </xf>
    <xf borderId="0" fillId="7" fontId="10" numFmtId="9" xfId="0" applyAlignment="1" applyFont="1" applyNumberFormat="1">
      <alignment horizontal="center"/>
    </xf>
    <xf borderId="0" fillId="7" fontId="15" numFmtId="9" xfId="0" applyFont="1" applyNumberFormat="1"/>
    <xf borderId="0" fillId="7" fontId="10" numFmtId="9" xfId="0" applyAlignment="1" applyFont="1" applyNumberFormat="1">
      <alignment horizontal="right"/>
    </xf>
    <xf borderId="0" fillId="6" fontId="15" numFmtId="10" xfId="0" applyFont="1" applyNumberFormat="1"/>
    <xf borderId="0" fillId="7" fontId="10" numFmtId="0" xfId="0" applyAlignment="1" applyFont="1">
      <alignment horizontal="right"/>
    </xf>
    <xf borderId="0" fillId="0" fontId="16" numFmtId="0" xfId="0" applyFont="1"/>
    <xf borderId="8" fillId="0" fontId="15" numFmtId="0" xfId="0" applyBorder="1" applyFont="1"/>
    <xf borderId="0" fillId="0" fontId="16" numFmtId="0" xfId="0" applyAlignment="1" applyFont="1">
      <alignment readingOrder="0"/>
    </xf>
    <xf borderId="8" fillId="0" fontId="15" numFmtId="0" xfId="0" applyAlignment="1" applyBorder="1" applyFont="1">
      <alignment readingOrder="0"/>
    </xf>
    <xf borderId="0" fillId="7" fontId="10" numFmtId="9" xfId="0" applyAlignment="1" applyFont="1" applyNumberFormat="1">
      <alignment horizontal="right" readingOrder="0"/>
    </xf>
    <xf borderId="0" fillId="0" fontId="1" numFmtId="0" xfId="0" applyAlignment="1" applyFont="1">
      <alignment horizontal="center" shrinkToFit="0" vertical="center" wrapText="1"/>
    </xf>
    <xf borderId="20" fillId="2" fontId="3" numFmtId="0" xfId="0" applyAlignment="1" applyBorder="1" applyFont="1">
      <alignment horizontal="center" vertical="center"/>
    </xf>
    <xf borderId="21" fillId="0" fontId="4" numFmtId="0" xfId="0" applyBorder="1" applyFont="1"/>
    <xf borderId="22" fillId="0" fontId="4" numFmtId="0" xfId="0" applyBorder="1" applyFont="1"/>
    <xf borderId="0" fillId="0" fontId="5" numFmtId="0" xfId="0" applyAlignment="1" applyFont="1">
      <alignment horizontal="center" shrinkToFit="0" vertical="center" wrapText="1"/>
    </xf>
    <xf borderId="0" fillId="0" fontId="6" numFmtId="0" xfId="0" applyAlignment="1" applyFont="1">
      <alignment horizontal="right" shrinkToFit="0" vertical="center" wrapText="1"/>
    </xf>
    <xf borderId="0" fillId="0" fontId="7" numFmtId="164" xfId="0" applyAlignment="1" applyFont="1" applyNumberFormat="1">
      <alignment horizontal="center" vertical="center"/>
    </xf>
    <xf borderId="23" fillId="2" fontId="8" numFmtId="0" xfId="0" applyAlignment="1" applyBorder="1" applyFont="1">
      <alignment horizontal="center" shrinkToFit="0" vertical="center" wrapText="1"/>
    </xf>
    <xf borderId="15" fillId="3" fontId="9" numFmtId="0" xfId="0" applyAlignment="1" applyBorder="1" applyFont="1">
      <alignment vertical="center"/>
    </xf>
    <xf borderId="15" fillId="3" fontId="11" numFmtId="0" xfId="0" applyAlignment="1" applyBorder="1" applyFont="1">
      <alignment horizontal="right" vertical="center"/>
    </xf>
    <xf borderId="15" fillId="4" fontId="10" numFmtId="0" xfId="0" applyAlignment="1" applyBorder="1" applyFont="1">
      <alignment horizontal="center" readingOrder="0" vertical="center"/>
    </xf>
    <xf borderId="15" fillId="3" fontId="10" numFmtId="0" xfId="0" applyAlignment="1" applyBorder="1" applyFont="1">
      <alignment horizontal="left" vertical="center"/>
    </xf>
    <xf borderId="15" fillId="3" fontId="10" numFmtId="0" xfId="0" applyAlignment="1" applyBorder="1" applyFont="1">
      <alignment horizontal="right" vertical="center"/>
    </xf>
    <xf borderId="24" fillId="0" fontId="4" numFmtId="0" xfId="0" applyBorder="1" applyFont="1"/>
    <xf borderId="25" fillId="3" fontId="12" numFmtId="0" xfId="0" applyAlignment="1" applyBorder="1" applyFont="1">
      <alignment horizontal="center" vertical="center"/>
    </xf>
    <xf borderId="26" fillId="0" fontId="4" numFmtId="0" xfId="0" applyBorder="1" applyFont="1"/>
    <xf borderId="27" fillId="5" fontId="11" numFmtId="0" xfId="0" applyAlignment="1" applyBorder="1" applyFont="1">
      <alignment horizontal="center" vertical="center"/>
    </xf>
    <xf borderId="28" fillId="0" fontId="4" numFmtId="0" xfId="0" applyBorder="1" applyFont="1"/>
    <xf borderId="29" fillId="0" fontId="12" numFmtId="0" xfId="0" applyAlignment="1" applyBorder="1" applyFont="1">
      <alignment vertical="center"/>
    </xf>
    <xf borderId="30" fillId="3" fontId="12" numFmtId="0" xfId="0" applyAlignment="1" applyBorder="1" applyFont="1">
      <alignment horizontal="center" vertical="center"/>
    </xf>
    <xf borderId="30" fillId="3" fontId="12" numFmtId="0" xfId="0" applyAlignment="1" applyBorder="1" applyFont="1">
      <alignment horizontal="center" shrinkToFit="0" vertical="center" wrapText="1"/>
    </xf>
    <xf borderId="31" fillId="0" fontId="4" numFmtId="0" xfId="0" applyBorder="1" applyFont="1"/>
    <xf borderId="32" fillId="0" fontId="4" numFmtId="0" xfId="0" applyBorder="1" applyFont="1"/>
    <xf borderId="30" fillId="3" fontId="10" numFmtId="0" xfId="0" applyAlignment="1" applyBorder="1" applyFont="1">
      <alignment vertical="center"/>
    </xf>
    <xf borderId="30" fillId="3" fontId="10" numFmtId="0" xfId="0" applyAlignment="1" applyBorder="1" applyFont="1">
      <alignment horizontal="center" vertical="center"/>
    </xf>
    <xf borderId="33" fillId="3" fontId="14" numFmtId="0" xfId="0" applyAlignment="1" applyBorder="1" applyFont="1">
      <alignment horizontal="center"/>
    </xf>
    <xf borderId="30" fillId="6" fontId="10" numFmtId="2" xfId="0" applyAlignment="1" applyBorder="1" applyFont="1" applyNumberFormat="1">
      <alignment horizontal="center" vertical="center"/>
    </xf>
    <xf borderId="33" fillId="3" fontId="14" numFmtId="164" xfId="0" applyAlignment="1" applyBorder="1" applyFont="1" applyNumberFormat="1">
      <alignment horizontal="center" readingOrder="0"/>
    </xf>
    <xf borderId="30" fillId="6" fontId="10" numFmtId="165" xfId="0" applyAlignment="1" applyBorder="1" applyFont="1" applyNumberFormat="1">
      <alignment horizontal="center" vertical="center"/>
    </xf>
    <xf borderId="30" fillId="6" fontId="10" numFmtId="166" xfId="0" applyAlignment="1" applyBorder="1" applyFont="1" applyNumberFormat="1">
      <alignment horizontal="center" vertical="center"/>
    </xf>
    <xf borderId="30" fillId="3" fontId="10" numFmtId="0" xfId="0" applyAlignment="1" applyBorder="1" applyFont="1">
      <alignment horizontal="center" readingOrder="0" vertical="center"/>
    </xf>
    <xf borderId="33" fillId="3" fontId="14" numFmtId="164" xfId="0" applyAlignment="1" applyBorder="1" applyFont="1" applyNumberFormat="1">
      <alignment horizontal="center"/>
    </xf>
    <xf borderId="33" fillId="3" fontId="14" numFmtId="0" xfId="0" applyAlignment="1" applyBorder="1" applyFont="1">
      <alignment horizontal="center" readingOrder="0"/>
    </xf>
    <xf borderId="30" fillId="3" fontId="9" numFmtId="0" xfId="0" applyAlignment="1" applyBorder="1" applyFont="1">
      <alignment vertical="center"/>
    </xf>
    <xf borderId="15" fillId="6" fontId="10" numFmtId="0" xfId="0" applyAlignment="1" applyBorder="1" applyFont="1">
      <alignment vertical="center"/>
    </xf>
    <xf borderId="15" fillId="3" fontId="10" numFmtId="9" xfId="0" applyAlignment="1" applyBorder="1" applyFont="1" applyNumberFormat="1">
      <alignment vertical="center"/>
    </xf>
    <xf borderId="15" fillId="6" fontId="10" numFmtId="0" xfId="0" applyAlignment="1" applyBorder="1" applyFont="1">
      <alignment horizontal="right" vertical="center"/>
    </xf>
    <xf borderId="15" fillId="3" fontId="11" numFmtId="0" xfId="0" applyAlignment="1" applyBorder="1" applyFont="1">
      <alignment vertical="center"/>
    </xf>
    <xf borderId="34" fillId="3" fontId="10" numFmtId="0" xfId="0" applyBorder="1" applyFont="1"/>
    <xf borderId="35" fillId="3" fontId="10" numFmtId="0" xfId="0" applyAlignment="1" applyBorder="1" applyFont="1">
      <alignment vertical="center"/>
    </xf>
    <xf borderId="15" fillId="4" fontId="10" numFmtId="0" xfId="0" applyAlignment="1" applyBorder="1" applyFont="1">
      <alignment horizontal="center" vertical="center"/>
    </xf>
    <xf borderId="29" fillId="0" fontId="12" numFmtId="0" xfId="0" applyAlignment="1" applyBorder="1" applyFont="1">
      <alignment readingOrder="0" vertical="center"/>
    </xf>
    <xf borderId="30" fillId="3" fontId="10" numFmtId="0" xfId="0" applyAlignment="1" applyBorder="1" applyFont="1">
      <alignment readingOrder="0" vertical="center"/>
    </xf>
    <xf borderId="30" fillId="3" fontId="9" numFmtId="0" xfId="0" applyAlignment="1" applyBorder="1" applyFont="1">
      <alignment readingOrder="0" vertical="center"/>
    </xf>
    <xf borderId="0" fillId="0" fontId="10" numFmtId="0" xfId="0" applyFont="1"/>
    <xf borderId="30" fillId="7" fontId="17" numFmtId="0" xfId="0" applyAlignment="1" applyBorder="1" applyFont="1">
      <alignment horizontal="center" vertical="center"/>
    </xf>
    <xf borderId="36" fillId="7" fontId="17" numFmtId="0" xfId="0" applyAlignment="1" applyBorder="1" applyFont="1">
      <alignment horizontal="center" vertical="center"/>
    </xf>
    <xf borderId="37" fillId="7" fontId="14" numFmtId="0" xfId="0" applyAlignment="1" applyBorder="1" applyFont="1">
      <alignment horizontal="center"/>
    </xf>
    <xf borderId="36" fillId="6" fontId="17" numFmtId="2" xfId="0" applyAlignment="1" applyBorder="1" applyFont="1" applyNumberFormat="1">
      <alignment horizontal="center" vertical="center"/>
    </xf>
    <xf borderId="37" fillId="7" fontId="14" numFmtId="164" xfId="0" applyAlignment="1" applyBorder="1" applyFont="1" applyNumberFormat="1">
      <alignment horizontal="center"/>
    </xf>
    <xf borderId="36" fillId="6" fontId="17" numFmtId="166" xfId="0" applyAlignment="1" applyBorder="1" applyFont="1" applyNumberFormat="1">
      <alignment horizontal="center" vertical="center"/>
    </xf>
    <xf borderId="15" fillId="6" fontId="10" numFmtId="2" xfId="0" applyAlignment="1" applyBorder="1" applyFont="1" applyNumberFormat="1">
      <alignment horizontal="right" vertical="center"/>
    </xf>
    <xf borderId="15" fillId="3" fontId="10" numFmtId="9" xfId="0" applyAlignment="1" applyBorder="1" applyFont="1" applyNumberFormat="1">
      <alignment horizontal="center" readingOrder="0" vertical="center"/>
    </xf>
    <xf borderId="15" fillId="3" fontId="10" numFmtId="9" xfId="0" applyAlignment="1" applyBorder="1" applyFont="1" applyNumberFormat="1">
      <alignment horizontal="center" vertical="center"/>
    </xf>
    <xf borderId="15" fillId="6" fontId="10" numFmtId="2" xfId="0" applyAlignment="1" applyBorder="1" applyFont="1" applyNumberFormat="1">
      <alignment vertical="center"/>
    </xf>
    <xf borderId="15" fillId="3" fontId="10" numFmtId="9" xfId="0" applyAlignment="1" applyBorder="1" applyFont="1" applyNumberFormat="1">
      <alignment readingOrder="0" vertical="center"/>
    </xf>
    <xf borderId="15" fillId="6" fontId="10" numFmtId="10" xfId="0" applyAlignment="1" applyBorder="1" applyFont="1" applyNumberFormat="1">
      <alignment horizontal="center" vertical="center"/>
    </xf>
    <xf borderId="0" fillId="0" fontId="18" numFmtId="0" xfId="0" applyAlignment="1" applyFont="1">
      <alignment horizontal="center" shrinkToFit="0" vertical="center" wrapText="1"/>
    </xf>
    <xf borderId="20" fillId="2" fontId="19" numFmtId="0" xfId="0" applyAlignment="1" applyBorder="1" applyFont="1">
      <alignment horizontal="center" vertical="center"/>
    </xf>
    <xf borderId="0" fillId="0" fontId="20" numFmtId="0" xfId="0" applyAlignment="1" applyFont="1">
      <alignment horizontal="center" shrinkToFit="0" vertical="center" wrapText="1"/>
    </xf>
    <xf borderId="0" fillId="0" fontId="21" numFmtId="0" xfId="0" applyAlignment="1" applyFont="1">
      <alignment horizontal="right" shrinkToFit="0" vertical="center" wrapText="1"/>
    </xf>
    <xf borderId="0" fillId="0" fontId="22" numFmtId="164" xfId="0" applyAlignment="1" applyFont="1" applyNumberFormat="1">
      <alignment horizontal="center" vertical="center"/>
    </xf>
    <xf borderId="23" fillId="2" fontId="23" numFmtId="0" xfId="0" applyAlignment="1" applyBorder="1" applyFont="1">
      <alignment horizontal="center" shrinkToFit="0" vertical="center" wrapText="1"/>
    </xf>
    <xf borderId="15" fillId="7" fontId="9" numFmtId="0" xfId="0" applyAlignment="1" applyBorder="1" applyFont="1">
      <alignment vertical="center"/>
    </xf>
    <xf borderId="15" fillId="7" fontId="17" numFmtId="0" xfId="0" applyAlignment="1" applyBorder="1" applyFont="1">
      <alignment vertical="center"/>
    </xf>
    <xf borderId="15" fillId="7" fontId="24" numFmtId="0" xfId="0" applyAlignment="1" applyBorder="1" applyFont="1">
      <alignment horizontal="right" vertical="center"/>
    </xf>
    <xf borderId="15" fillId="4" fontId="17" numFmtId="0" xfId="0" applyAlignment="1" applyBorder="1" applyFont="1">
      <alignment horizontal="center" vertical="center"/>
    </xf>
    <xf borderId="15" fillId="7" fontId="17" numFmtId="0" xfId="0" applyAlignment="1" applyBorder="1" applyFont="1">
      <alignment horizontal="left" vertical="center"/>
    </xf>
    <xf borderId="15" fillId="7" fontId="17" numFmtId="0" xfId="0" applyAlignment="1" applyBorder="1" applyFont="1">
      <alignment horizontal="right" vertical="center"/>
    </xf>
    <xf borderId="25" fillId="7" fontId="25" numFmtId="0" xfId="0" applyAlignment="1" applyBorder="1" applyFont="1">
      <alignment horizontal="center" vertical="center"/>
    </xf>
    <xf borderId="27" fillId="5" fontId="24" numFmtId="0" xfId="0" applyAlignment="1" applyBorder="1" applyFont="1">
      <alignment horizontal="center" vertical="center"/>
    </xf>
    <xf borderId="38" fillId="0" fontId="25" numFmtId="0" xfId="0" applyAlignment="1" applyBorder="1" applyFont="1">
      <alignment vertical="center"/>
    </xf>
    <xf borderId="39" fillId="7" fontId="25" numFmtId="0" xfId="0" applyAlignment="1" applyBorder="1" applyFont="1">
      <alignment horizontal="center" vertical="center"/>
    </xf>
    <xf borderId="39" fillId="7" fontId="25" numFmtId="0" xfId="0" applyAlignment="1" applyBorder="1" applyFont="1">
      <alignment horizontal="center" shrinkToFit="0" vertical="center" wrapText="1"/>
    </xf>
    <xf borderId="30" fillId="7" fontId="25" numFmtId="0" xfId="0" applyAlignment="1" applyBorder="1" applyFont="1">
      <alignment horizontal="center" shrinkToFit="0" vertical="center" wrapText="1"/>
    </xf>
    <xf borderId="30" fillId="7" fontId="17" numFmtId="0" xfId="0" applyAlignment="1" applyBorder="1" applyFont="1">
      <alignment vertical="center"/>
    </xf>
    <xf borderId="39" fillId="7" fontId="17" numFmtId="0" xfId="0" applyAlignment="1" applyBorder="1" applyFont="1">
      <alignment horizontal="center" vertical="center"/>
    </xf>
    <xf borderId="40" fillId="7" fontId="14" numFmtId="0" xfId="0" applyAlignment="1" applyBorder="1" applyFont="1">
      <alignment horizontal="center"/>
    </xf>
    <xf borderId="39" fillId="6" fontId="17" numFmtId="2" xfId="0" applyAlignment="1" applyBorder="1" applyFont="1" applyNumberFormat="1">
      <alignment horizontal="center" vertical="center"/>
    </xf>
    <xf borderId="40" fillId="7" fontId="14" numFmtId="164" xfId="0" applyAlignment="1" applyBorder="1" applyFont="1" applyNumberFormat="1">
      <alignment horizontal="center" readingOrder="0"/>
    </xf>
    <xf borderId="39" fillId="6" fontId="17" numFmtId="165" xfId="0" applyAlignment="1" applyBorder="1" applyFont="1" applyNumberFormat="1">
      <alignment horizontal="center" vertical="center"/>
    </xf>
    <xf borderId="39" fillId="6" fontId="17" numFmtId="166" xfId="0" applyAlignment="1" applyBorder="1" applyFont="1" applyNumberFormat="1">
      <alignment horizontal="center" vertical="center"/>
    </xf>
    <xf borderId="41" fillId="7" fontId="17" numFmtId="0" xfId="0" applyAlignment="1" applyBorder="1" applyFont="1">
      <alignment vertical="center"/>
    </xf>
    <xf borderId="37" fillId="7" fontId="14" numFmtId="164" xfId="0" applyAlignment="1" applyBorder="1" applyFont="1" applyNumberFormat="1">
      <alignment horizontal="center" readingOrder="0"/>
    </xf>
    <xf borderId="37" fillId="7" fontId="14" numFmtId="0" xfId="0" applyAlignment="1" applyBorder="1" applyFont="1">
      <alignment horizontal="center" readingOrder="0"/>
    </xf>
    <xf borderId="39" fillId="7" fontId="17" numFmtId="0" xfId="0" applyAlignment="1" applyBorder="1" applyFont="1">
      <alignment horizontal="center" readingOrder="0" vertical="center"/>
    </xf>
    <xf borderId="41" fillId="7" fontId="9" numFmtId="0" xfId="0" applyAlignment="1" applyBorder="1" applyFont="1">
      <alignment vertical="center"/>
    </xf>
    <xf borderId="15" fillId="7" fontId="17" numFmtId="0" xfId="0" applyAlignment="1" applyBorder="1" applyFont="1">
      <alignment horizontal="center" vertical="center"/>
    </xf>
    <xf borderId="15" fillId="6" fontId="17" numFmtId="0" xfId="0" applyAlignment="1" applyBorder="1" applyFont="1">
      <alignment vertical="center"/>
    </xf>
    <xf borderId="15" fillId="7" fontId="17" numFmtId="9" xfId="0" applyAlignment="1" applyBorder="1" applyFont="1" applyNumberFormat="1">
      <alignment vertical="center"/>
    </xf>
    <xf borderId="15" fillId="6" fontId="17" numFmtId="0" xfId="0" applyAlignment="1" applyBorder="1" applyFont="1">
      <alignment horizontal="right" vertical="center"/>
    </xf>
    <xf borderId="15" fillId="7" fontId="24" numFmtId="0" xfId="0" applyAlignment="1" applyBorder="1" applyFont="1">
      <alignment vertical="center"/>
    </xf>
    <xf borderId="34" fillId="7" fontId="17" numFmtId="0" xfId="0" applyBorder="1" applyFont="1"/>
    <xf borderId="35" fillId="7" fontId="17" numFmtId="0" xfId="0" applyAlignment="1" applyBorder="1" applyFont="1">
      <alignment vertical="center"/>
    </xf>
    <xf borderId="42" fillId="7" fontId="17" numFmtId="0" xfId="0" applyAlignment="1" applyBorder="1" applyFont="1">
      <alignment vertical="center"/>
    </xf>
    <xf borderId="1" fillId="3" fontId="10" numFmtId="0" xfId="0" applyAlignment="1" applyBorder="1" applyFont="1">
      <alignment horizontal="center" readingOrder="0" shrinkToFit="0" vertical="top" wrapText="1"/>
    </xf>
    <xf borderId="10" fillId="2" fontId="3" numFmtId="0" xfId="0" applyAlignment="1" applyBorder="1" applyFont="1">
      <alignment horizontal="center" vertical="center"/>
    </xf>
    <xf borderId="8" fillId="3" fontId="14" numFmtId="0" xfId="0" applyAlignment="1" applyBorder="1" applyFont="1">
      <alignment horizontal="center" readingOrder="0"/>
    </xf>
    <xf borderId="43" fillId="3" fontId="10" numFmtId="0" xfId="0" applyAlignment="1" applyBorder="1" applyFont="1">
      <alignment vertical="center"/>
    </xf>
    <xf borderId="43" fillId="3" fontId="10" numFmtId="0" xfId="0" applyAlignment="1" applyBorder="1" applyFont="1">
      <alignment horizontal="center" vertical="center"/>
    </xf>
    <xf borderId="23" fillId="3" fontId="11" numFmtId="0" xfId="0" applyAlignment="1" applyBorder="1" applyFont="1">
      <alignment vertical="center"/>
    </xf>
    <xf borderId="23" fillId="3" fontId="10" numFmtId="0" xfId="0" applyAlignment="1" applyBorder="1" applyFont="1">
      <alignment vertical="center"/>
    </xf>
    <xf borderId="44" fillId="3" fontId="10" numFmtId="0" xfId="0" applyBorder="1" applyFont="1"/>
    <xf borderId="45" fillId="3" fontId="10" numFmtId="0" xfId="0" applyAlignment="1" applyBorder="1" applyFont="1">
      <alignment vertical="center"/>
    </xf>
    <xf borderId="46" fillId="3" fontId="10" numFmtId="0" xfId="0" applyAlignment="1" applyBorder="1" applyFont="1">
      <alignment vertical="center"/>
    </xf>
    <xf borderId="47" fillId="3" fontId="10" numFmtId="0" xfId="0" applyAlignment="1" applyBorder="1" applyFont="1">
      <alignment readingOrder="0" vertical="center"/>
    </xf>
    <xf borderId="48" fillId="3" fontId="10" numFmtId="0" xfId="0" applyAlignment="1" applyBorder="1" applyFont="1">
      <alignment vertical="center"/>
    </xf>
    <xf borderId="49" fillId="3" fontId="10" numFmtId="0" xfId="0" applyAlignment="1" applyBorder="1" applyFont="1">
      <alignment vertical="center"/>
    </xf>
    <xf borderId="50" fillId="3" fontId="10" numFmtId="0" xfId="0" applyAlignment="1" applyBorder="1" applyFont="1">
      <alignment vertical="center"/>
    </xf>
    <xf borderId="51" fillId="3" fontId="10" numFmtId="0" xfId="0" applyAlignment="1" applyBorder="1" applyFont="1">
      <alignment vertical="center"/>
    </xf>
    <xf borderId="24" fillId="3" fontId="10" numFmtId="0" xfId="0" applyAlignment="1" applyBorder="1" applyFont="1">
      <alignment vertical="center"/>
    </xf>
    <xf borderId="30" fillId="7" fontId="25" numFmtId="0" xfId="0" applyAlignment="1" applyBorder="1" applyFont="1">
      <alignment horizontal="center" vertical="center"/>
    </xf>
    <xf borderId="52" fillId="0" fontId="15" numFmtId="0" xfId="0" applyAlignment="1" applyBorder="1" applyFont="1">
      <alignment vertical="bottom"/>
    </xf>
    <xf borderId="8" fillId="3" fontId="12" numFmtId="0" xfId="0" applyAlignment="1" applyBorder="1" applyFont="1">
      <alignment horizontal="center" readingOrder="0" vertical="center"/>
    </xf>
    <xf borderId="7" fillId="5" fontId="11" numFmtId="0" xfId="0" applyAlignment="1" applyBorder="1" applyFont="1">
      <alignment horizontal="center" vertical="center"/>
    </xf>
    <xf borderId="0" fillId="0" fontId="16" numFmtId="0" xfId="0" applyAlignment="1" applyFont="1">
      <alignment horizontal="center" readingOrder="0"/>
    </xf>
    <xf borderId="0" fillId="0" fontId="16" numFmtId="167" xfId="0" applyAlignment="1" applyFont="1" applyNumberFormat="1">
      <alignment readingOrder="0"/>
    </xf>
    <xf borderId="0" fillId="0" fontId="16" numFmtId="167" xfId="0" applyFont="1" applyNumberFormat="1"/>
    <xf borderId="8" fillId="3" fontId="14" numFmtId="164" xfId="0" applyAlignment="1" applyBorder="1" applyFont="1" applyNumberFormat="1">
      <alignment horizontal="center" readingOrder="0"/>
    </xf>
    <xf borderId="14" fillId="3" fontId="10" numFmtId="0" xfId="0" applyAlignment="1" applyBorder="1" applyFont="1">
      <alignment readingOrder="0" vertical="center"/>
    </xf>
    <xf borderId="8" fillId="3" fontId="10" numFmtId="9" xfId="0" applyAlignment="1" applyBorder="1" applyFont="1" applyNumberFormat="1">
      <alignment horizontal="center" readingOrder="0" vertical="center"/>
    </xf>
    <xf borderId="1" fillId="0" fontId="18" numFmtId="0" xfId="0" applyAlignment="1" applyBorder="1" applyFont="1">
      <alignment horizontal="center"/>
    </xf>
    <xf borderId="2" fillId="0" fontId="18" numFmtId="0" xfId="0" applyAlignment="1" applyBorder="1" applyFont="1">
      <alignment horizontal="center"/>
    </xf>
    <xf borderId="4" fillId="8" fontId="26" numFmtId="0" xfId="0" applyAlignment="1" applyBorder="1" applyFill="1" applyFont="1">
      <alignment horizontal="center" shrinkToFit="0" wrapText="0"/>
    </xf>
    <xf borderId="2" fillId="0" fontId="20" numFmtId="0" xfId="0" applyAlignment="1" applyBorder="1" applyFont="1">
      <alignment horizontal="center"/>
    </xf>
    <xf borderId="2" fillId="0" fontId="21" numFmtId="0" xfId="0" applyAlignment="1" applyBorder="1" applyFont="1">
      <alignment horizontal="right"/>
    </xf>
    <xf borderId="6" fillId="0" fontId="22" numFmtId="164" xfId="0" applyAlignment="1" applyBorder="1" applyFont="1" applyNumberFormat="1">
      <alignment horizontal="center" shrinkToFit="0" wrapText="0"/>
    </xf>
    <xf borderId="7" fillId="8" fontId="23" numFmtId="0" xfId="0" applyAlignment="1" applyBorder="1" applyFont="1">
      <alignment horizontal="center" readingOrder="0"/>
    </xf>
    <xf borderId="11" fillId="7" fontId="9" numFmtId="0" xfId="0" applyAlignment="1" applyBorder="1" applyFont="1">
      <alignment shrinkToFit="0" wrapText="0"/>
    </xf>
    <xf borderId="11" fillId="7" fontId="17" numFmtId="0" xfId="0" applyAlignment="1" applyBorder="1" applyFont="1">
      <alignment shrinkToFit="0" wrapText="0"/>
    </xf>
    <xf borderId="11" fillId="7" fontId="24" numFmtId="0" xfId="0" applyAlignment="1" applyBorder="1" applyFont="1">
      <alignment horizontal="right" readingOrder="0" shrinkToFit="0" wrapText="0"/>
    </xf>
    <xf borderId="11" fillId="4" fontId="17" numFmtId="0" xfId="0" applyAlignment="1" applyBorder="1" applyFont="1">
      <alignment horizontal="center" readingOrder="0" shrinkToFit="0" wrapText="0"/>
    </xf>
    <xf borderId="11" fillId="7" fontId="17" numFmtId="0" xfId="0" applyAlignment="1" applyBorder="1" applyFont="1">
      <alignment horizontal="left" shrinkToFit="0" wrapText="0"/>
    </xf>
    <xf borderId="11" fillId="7" fontId="17" numFmtId="0" xfId="0" applyAlignment="1" applyBorder="1" applyFont="1">
      <alignment horizontal="right" shrinkToFit="0" wrapText="0"/>
    </xf>
    <xf borderId="53" fillId="7" fontId="25" numFmtId="0" xfId="0" applyAlignment="1" applyBorder="1" applyFont="1">
      <alignment horizontal="center" readingOrder="0" shrinkToFit="0" wrapText="0"/>
    </xf>
    <xf borderId="1" fillId="5" fontId="24" numFmtId="0" xfId="0" applyAlignment="1" applyBorder="1" applyFont="1">
      <alignment horizontal="center" readingOrder="0" shrinkToFit="0" wrapText="0"/>
    </xf>
    <xf borderId="13" fillId="7" fontId="17" numFmtId="0" xfId="0" applyAlignment="1" applyBorder="1" applyFont="1">
      <alignment shrinkToFit="0" wrapText="0"/>
    </xf>
    <xf borderId="9" fillId="0" fontId="25" numFmtId="0" xfId="0" applyAlignment="1" applyBorder="1" applyFont="1">
      <alignment readingOrder="0" shrinkToFit="0" wrapText="0"/>
    </xf>
    <xf borderId="13" fillId="7" fontId="25" numFmtId="0" xfId="0" applyAlignment="1" applyBorder="1" applyFont="1">
      <alignment horizontal="center" readingOrder="0" shrinkToFit="0" wrapText="0"/>
    </xf>
    <xf borderId="13" fillId="7" fontId="25" numFmtId="0" xfId="0" applyAlignment="1" applyBorder="1" applyFont="1">
      <alignment horizontal="center" readingOrder="0"/>
    </xf>
    <xf borderId="9" fillId="7" fontId="17" numFmtId="0" xfId="0" applyAlignment="1" applyBorder="1" applyFont="1">
      <alignment readingOrder="0" shrinkToFit="0" wrapText="0"/>
    </xf>
    <xf borderId="13" fillId="7" fontId="17" numFmtId="0" xfId="0" applyAlignment="1" applyBorder="1" applyFont="1">
      <alignment horizontal="center" readingOrder="0" shrinkToFit="0" wrapText="0"/>
    </xf>
    <xf borderId="13" fillId="7" fontId="27" numFmtId="0" xfId="0" applyAlignment="1" applyBorder="1" applyFont="1">
      <alignment horizontal="center" readingOrder="0" shrinkToFit="0" vertical="bottom" wrapText="0"/>
    </xf>
    <xf borderId="13" fillId="6" fontId="17" numFmtId="2" xfId="0" applyAlignment="1" applyBorder="1" applyFont="1" applyNumberFormat="1">
      <alignment horizontal="center" readingOrder="0" shrinkToFit="0" wrapText="0"/>
    </xf>
    <xf borderId="13" fillId="7" fontId="27" numFmtId="164" xfId="0" applyAlignment="1" applyBorder="1" applyFont="1" applyNumberFormat="1">
      <alignment horizontal="center" readingOrder="0" shrinkToFit="0" vertical="bottom" wrapText="0"/>
    </xf>
    <xf borderId="13" fillId="6" fontId="17" numFmtId="166" xfId="0" applyAlignment="1" applyBorder="1" applyFont="1" applyNumberFormat="1">
      <alignment horizontal="center" readingOrder="0" shrinkToFit="0" wrapText="0"/>
    </xf>
    <xf borderId="9" fillId="7" fontId="9" numFmtId="0" xfId="0" applyAlignment="1" applyBorder="1" applyFont="1">
      <alignment readingOrder="0" shrinkToFit="0" wrapText="0"/>
    </xf>
    <xf borderId="0" fillId="7" fontId="17" numFmtId="2" xfId="0" applyAlignment="1" applyFont="1" applyNumberFormat="1">
      <alignment shrinkToFit="0" wrapText="0"/>
    </xf>
    <xf borderId="9" fillId="6" fontId="17" numFmtId="164" xfId="0" applyAlignment="1" applyBorder="1" applyFont="1" applyNumberFormat="1">
      <alignment shrinkToFit="0" wrapText="0"/>
    </xf>
    <xf borderId="0" fillId="7" fontId="17" numFmtId="0" xfId="0" applyAlignment="1" applyFont="1">
      <alignment shrinkToFit="0" wrapText="0"/>
    </xf>
    <xf borderId="9" fillId="7" fontId="17" numFmtId="0" xfId="0" applyAlignment="1" applyBorder="1" applyFont="1">
      <alignment shrinkToFit="0" wrapText="0"/>
    </xf>
    <xf borderId="0" fillId="6" fontId="17" numFmtId="0" xfId="0" applyAlignment="1" applyFont="1">
      <alignment shrinkToFit="0" wrapText="0"/>
    </xf>
    <xf borderId="9" fillId="6" fontId="17" numFmtId="0" xfId="0" applyAlignment="1" applyBorder="1" applyFont="1">
      <alignment shrinkToFit="0" wrapText="0"/>
    </xf>
    <xf borderId="17" fillId="7" fontId="17" numFmtId="0" xfId="0" applyAlignment="1" applyBorder="1" applyFont="1">
      <alignment shrinkToFit="0" wrapText="0"/>
    </xf>
    <xf borderId="9" fillId="6" fontId="17" numFmtId="0" xfId="0" applyAlignment="1" applyBorder="1" applyFont="1">
      <alignment horizontal="right" shrinkToFit="0" wrapText="0"/>
    </xf>
    <xf borderId="9" fillId="7" fontId="17" numFmtId="9" xfId="0" applyAlignment="1" applyBorder="1" applyFont="1" applyNumberFormat="1">
      <alignment horizontal="right" shrinkToFit="0" wrapText="0"/>
    </xf>
    <xf borderId="9" fillId="7" fontId="17" numFmtId="0" xfId="0" applyAlignment="1" applyBorder="1" applyFont="1">
      <alignment horizontal="right" shrinkToFit="0" wrapText="0"/>
    </xf>
    <xf borderId="17" fillId="7" fontId="24" numFmtId="0" xfId="0" applyAlignment="1" applyBorder="1" applyFont="1">
      <alignment readingOrder="0" shrinkToFit="0" wrapText="0"/>
    </xf>
    <xf borderId="18" fillId="7" fontId="17" numFmtId="2" xfId="0" applyAlignment="1" applyBorder="1" applyFont="1" applyNumberFormat="1">
      <alignment shrinkToFit="0" wrapText="0"/>
    </xf>
    <xf borderId="1" fillId="7" fontId="17" numFmtId="0" xfId="0" applyAlignment="1" applyBorder="1" applyFont="1">
      <alignment horizontal="left" readingOrder="0" vertical="top"/>
    </xf>
    <xf borderId="17" fillId="3" fontId="10" numFmtId="0" xfId="0" applyAlignment="1" applyBorder="1" applyFont="1">
      <alignment horizontal="center"/>
    </xf>
    <xf borderId="0" fillId="3" fontId="10" numFmtId="0" xfId="0" applyAlignment="1" applyFont="1">
      <alignment horizontal="center"/>
    </xf>
    <xf borderId="18" fillId="3" fontId="10" numFmtId="0" xfId="0" applyAlignment="1" applyBorder="1" applyFont="1">
      <alignment horizontal="center"/>
    </xf>
    <xf borderId="12" fillId="3" fontId="10" numFmtId="0" xfId="0" applyAlignment="1" applyBorder="1" applyFont="1">
      <alignment horizontal="center"/>
    </xf>
    <xf borderId="19" fillId="3" fontId="10" numFmtId="0" xfId="0" applyAlignment="1" applyBorder="1" applyFont="1">
      <alignment horizontal="center"/>
    </xf>
    <xf borderId="13" fillId="3" fontId="10"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8.0"/>
    <col customWidth="1" min="2" max="26" width="10.56"/>
  </cols>
  <sheetData>
    <row r="1" ht="15.75" customHeight="1">
      <c r="A1" s="1"/>
      <c r="B1" s="2" t="s">
        <v>0</v>
      </c>
      <c r="C1" s="3"/>
      <c r="D1" s="4"/>
      <c r="E1" s="4"/>
      <c r="F1" s="5"/>
      <c r="G1" s="6"/>
      <c r="H1" s="6"/>
      <c r="I1" s="7"/>
      <c r="J1" s="8"/>
    </row>
    <row r="2" ht="15.75" customHeight="1">
      <c r="A2" s="9" t="s">
        <v>1</v>
      </c>
      <c r="B2" s="10"/>
      <c r="C2" s="11"/>
      <c r="D2" s="11"/>
      <c r="E2" s="11"/>
      <c r="F2" s="11"/>
      <c r="G2" s="12" t="s">
        <v>2</v>
      </c>
      <c r="H2" s="13">
        <v>1.0</v>
      </c>
      <c r="I2" s="14"/>
      <c r="J2" s="15"/>
    </row>
    <row r="3" ht="15.75" customHeight="1">
      <c r="A3" s="16"/>
      <c r="B3" s="17" t="s">
        <v>3</v>
      </c>
      <c r="C3" s="18"/>
      <c r="D3" s="17" t="s">
        <v>4</v>
      </c>
      <c r="E3" s="18"/>
      <c r="F3" s="17" t="s">
        <v>5</v>
      </c>
      <c r="G3" s="18"/>
      <c r="H3" s="19" t="s">
        <v>6</v>
      </c>
      <c r="I3" s="20"/>
      <c r="J3" s="11"/>
    </row>
    <row r="4" ht="15.75" customHeight="1">
      <c r="A4" s="21" t="s">
        <v>7</v>
      </c>
      <c r="B4" s="22" t="s">
        <v>8</v>
      </c>
      <c r="C4" s="23" t="s">
        <v>3</v>
      </c>
      <c r="D4" s="23" t="s">
        <v>9</v>
      </c>
      <c r="E4" s="23" t="s">
        <v>10</v>
      </c>
      <c r="F4" s="23" t="s">
        <v>11</v>
      </c>
      <c r="G4" s="23" t="s">
        <v>12</v>
      </c>
      <c r="H4" s="24"/>
      <c r="I4" s="25"/>
      <c r="J4" s="23" t="s">
        <v>13</v>
      </c>
    </row>
    <row r="5" ht="15.75" customHeight="1">
      <c r="A5" s="11" t="s">
        <v>14</v>
      </c>
      <c r="B5" s="26">
        <v>1.0</v>
      </c>
      <c r="C5" s="27" t="s">
        <v>15</v>
      </c>
      <c r="D5" s="27">
        <v>0.5</v>
      </c>
      <c r="E5" s="28">
        <f t="shared" ref="E5:E8" si="1">B5/D5</f>
        <v>2</v>
      </c>
      <c r="F5" s="29"/>
      <c r="G5" s="28">
        <f t="shared" ref="G5:G8" si="2">F5/E5</f>
        <v>0</v>
      </c>
      <c r="H5" s="30">
        <f t="shared" ref="H5:H8" si="3">($H$2*1)/E5</f>
        <v>0.5</v>
      </c>
      <c r="I5" s="31" t="str">
        <f t="shared" ref="I5:I8" si="4">C5</f>
        <v>Kg</v>
      </c>
      <c r="J5" s="32">
        <f t="shared" ref="J5:J8" si="5">H5*F5</f>
        <v>0</v>
      </c>
    </row>
    <row r="6" ht="15.75" customHeight="1">
      <c r="A6" s="11" t="s">
        <v>16</v>
      </c>
      <c r="B6" s="26">
        <v>1.0</v>
      </c>
      <c r="C6" s="27" t="s">
        <v>17</v>
      </c>
      <c r="D6" s="27">
        <v>0.02</v>
      </c>
      <c r="E6" s="28">
        <f t="shared" si="1"/>
        <v>50</v>
      </c>
      <c r="F6" s="29"/>
      <c r="G6" s="28">
        <f t="shared" si="2"/>
        <v>0</v>
      </c>
      <c r="H6" s="30">
        <f t="shared" si="3"/>
        <v>0.02</v>
      </c>
      <c r="I6" s="31" t="str">
        <f t="shared" si="4"/>
        <v>kg</v>
      </c>
      <c r="J6" s="32">
        <f t="shared" si="5"/>
        <v>0</v>
      </c>
    </row>
    <row r="7" ht="15.75" customHeight="1">
      <c r="A7" s="11" t="s">
        <v>18</v>
      </c>
      <c r="B7" s="26">
        <v>1.0</v>
      </c>
      <c r="C7" s="27" t="s">
        <v>19</v>
      </c>
      <c r="D7" s="27">
        <v>0.375</v>
      </c>
      <c r="E7" s="28">
        <f t="shared" si="1"/>
        <v>2.666666667</v>
      </c>
      <c r="F7" s="29"/>
      <c r="G7" s="28">
        <f t="shared" si="2"/>
        <v>0</v>
      </c>
      <c r="H7" s="30">
        <f t="shared" si="3"/>
        <v>0.375</v>
      </c>
      <c r="I7" s="31" t="str">
        <f t="shared" si="4"/>
        <v>pz</v>
      </c>
      <c r="J7" s="32">
        <f t="shared" si="5"/>
        <v>0</v>
      </c>
    </row>
    <row r="8" ht="15.75" customHeight="1">
      <c r="A8" s="11" t="s">
        <v>20</v>
      </c>
      <c r="B8" s="26">
        <v>1.0</v>
      </c>
      <c r="C8" s="27" t="s">
        <v>15</v>
      </c>
      <c r="D8" s="27">
        <v>0.375</v>
      </c>
      <c r="E8" s="28">
        <f t="shared" si="1"/>
        <v>2.666666667</v>
      </c>
      <c r="F8" s="29"/>
      <c r="G8" s="28">
        <f t="shared" si="2"/>
        <v>0</v>
      </c>
      <c r="H8" s="30">
        <f t="shared" si="3"/>
        <v>0.375</v>
      </c>
      <c r="I8" s="31" t="str">
        <f t="shared" si="4"/>
        <v>Kg</v>
      </c>
      <c r="J8" s="32">
        <f t="shared" si="5"/>
        <v>0</v>
      </c>
    </row>
    <row r="9" ht="15.75" customHeight="1">
      <c r="A9" s="10"/>
      <c r="B9" s="26"/>
      <c r="C9" s="27"/>
      <c r="D9" s="27"/>
      <c r="E9" s="28"/>
      <c r="F9" s="29"/>
      <c r="G9" s="28"/>
      <c r="H9" s="30"/>
      <c r="I9" s="31"/>
      <c r="J9" s="32"/>
    </row>
    <row r="10" ht="15.75" customHeight="1">
      <c r="A10" s="10"/>
      <c r="B10" s="26"/>
      <c r="C10" s="27"/>
      <c r="D10" s="27"/>
      <c r="E10" s="28"/>
      <c r="F10" s="29"/>
      <c r="G10" s="28"/>
      <c r="H10" s="30"/>
      <c r="I10" s="31"/>
      <c r="J10" s="32"/>
    </row>
    <row r="11" ht="15.75" customHeight="1">
      <c r="A11" s="11"/>
      <c r="B11" s="26"/>
      <c r="C11" s="27"/>
      <c r="D11" s="27"/>
      <c r="E11" s="28"/>
      <c r="F11" s="29"/>
      <c r="G11" s="28"/>
      <c r="H11" s="30"/>
      <c r="I11" s="31"/>
      <c r="J11" s="32"/>
    </row>
    <row r="12" ht="15.75" customHeight="1">
      <c r="A12" s="11"/>
      <c r="B12" s="26"/>
      <c r="C12" s="27"/>
      <c r="D12" s="27"/>
      <c r="E12" s="28"/>
      <c r="F12" s="29"/>
      <c r="G12" s="28"/>
      <c r="H12" s="30"/>
      <c r="I12" s="31"/>
      <c r="J12" s="32"/>
    </row>
    <row r="13" ht="15.75" customHeight="1">
      <c r="A13" s="11"/>
      <c r="B13" s="26"/>
      <c r="C13" s="27"/>
      <c r="D13" s="27"/>
      <c r="E13" s="28"/>
      <c r="F13" s="29"/>
      <c r="G13" s="28"/>
      <c r="H13" s="30"/>
      <c r="I13" s="31"/>
      <c r="J13" s="32"/>
    </row>
    <row r="14" ht="15.75" customHeight="1">
      <c r="A14" s="11"/>
      <c r="B14" s="26"/>
      <c r="C14" s="26"/>
      <c r="D14" s="33"/>
      <c r="E14" s="28"/>
      <c r="F14" s="34"/>
      <c r="G14" s="28"/>
      <c r="H14" s="30"/>
      <c r="I14" s="31"/>
      <c r="J14" s="32"/>
    </row>
    <row r="15" ht="15.75" customHeight="1">
      <c r="A15" s="11"/>
      <c r="B15" s="26"/>
      <c r="C15" s="26"/>
      <c r="D15" s="33"/>
      <c r="E15" s="28"/>
      <c r="F15" s="34"/>
      <c r="G15" s="28"/>
      <c r="H15" s="30"/>
      <c r="I15" s="31"/>
      <c r="J15" s="32"/>
    </row>
    <row r="16" ht="15.75" customHeight="1">
      <c r="A16" s="11"/>
      <c r="B16" s="26"/>
      <c r="C16" s="26"/>
      <c r="D16" s="33"/>
      <c r="E16" s="28"/>
      <c r="F16" s="34"/>
      <c r="G16" s="28"/>
      <c r="H16" s="30"/>
      <c r="I16" s="31"/>
      <c r="J16" s="32"/>
    </row>
    <row r="17" ht="15.75" customHeight="1">
      <c r="A17" s="35"/>
      <c r="B17" s="36"/>
      <c r="C17" s="36" t="s">
        <v>21</v>
      </c>
      <c r="D17" s="37">
        <f>SUM(D5:D14)</f>
        <v>1.27</v>
      </c>
      <c r="E17" s="11"/>
      <c r="F17" s="38"/>
      <c r="G17" s="38"/>
      <c r="H17" s="39" t="s">
        <v>22</v>
      </c>
      <c r="I17" s="15"/>
      <c r="J17" s="28">
        <f>SUM(J5:J16)</f>
        <v>0</v>
      </c>
    </row>
    <row r="18" ht="15.75" customHeight="1">
      <c r="A18" s="35"/>
      <c r="B18" s="37"/>
      <c r="C18" s="37"/>
      <c r="D18" s="37"/>
      <c r="E18" s="11"/>
      <c r="F18" s="38"/>
      <c r="G18" s="39" t="s">
        <v>23</v>
      </c>
      <c r="H18" s="40">
        <v>0.25</v>
      </c>
      <c r="I18" s="40"/>
      <c r="J18" s="28">
        <f>J17*H18</f>
        <v>0</v>
      </c>
    </row>
    <row r="19" ht="15.75" customHeight="1">
      <c r="A19" s="35"/>
      <c r="B19" s="37"/>
      <c r="C19" s="37"/>
      <c r="D19" s="37"/>
      <c r="E19" s="11"/>
      <c r="F19" s="11"/>
      <c r="G19" s="38"/>
      <c r="H19" s="39" t="s">
        <v>24</v>
      </c>
      <c r="I19" s="15"/>
      <c r="J19" s="28">
        <f>+J17+J18</f>
        <v>0</v>
      </c>
    </row>
    <row r="20" ht="15.75" customHeight="1">
      <c r="A20" s="35"/>
      <c r="B20" s="37"/>
      <c r="C20" s="37"/>
      <c r="D20" s="37"/>
      <c r="E20" s="38"/>
      <c r="F20" s="38"/>
      <c r="G20" s="39" t="s">
        <v>25</v>
      </c>
      <c r="H20" s="41">
        <v>0.06</v>
      </c>
      <c r="I20" s="40"/>
      <c r="J20" s="42">
        <f>J19*H20</f>
        <v>0</v>
      </c>
    </row>
    <row r="21" ht="15.75" customHeight="1">
      <c r="A21" s="35"/>
      <c r="B21" s="37"/>
      <c r="C21" s="37"/>
      <c r="D21" s="37"/>
      <c r="E21" s="11"/>
      <c r="F21" s="43"/>
      <c r="G21" s="38"/>
      <c r="H21" s="39" t="s">
        <v>26</v>
      </c>
      <c r="I21" s="15"/>
      <c r="J21" s="28">
        <f>+J19+J20</f>
        <v>0</v>
      </c>
    </row>
    <row r="22" ht="15.75" customHeight="1">
      <c r="A22" s="35"/>
      <c r="B22" s="37"/>
      <c r="C22" s="37"/>
      <c r="D22" s="37"/>
      <c r="E22" s="38"/>
      <c r="F22" s="39"/>
      <c r="G22" s="39" t="s">
        <v>27</v>
      </c>
      <c r="H22" s="44">
        <v>1.2</v>
      </c>
      <c r="I22" s="44"/>
      <c r="J22" s="28">
        <f>J21*H22</f>
        <v>0</v>
      </c>
    </row>
    <row r="23" ht="15.75" customHeight="1">
      <c r="A23" s="35"/>
      <c r="B23" s="37"/>
      <c r="C23" s="37"/>
      <c r="D23" s="37"/>
      <c r="E23" s="11"/>
      <c r="F23" s="15"/>
      <c r="G23" s="38"/>
      <c r="H23" s="39" t="s">
        <v>28</v>
      </c>
      <c r="I23" s="15"/>
      <c r="J23" s="28">
        <f>+J21+J22</f>
        <v>0</v>
      </c>
    </row>
    <row r="24" ht="15.75" customHeight="1">
      <c r="A24" s="35"/>
      <c r="B24" s="37"/>
      <c r="C24" s="37"/>
      <c r="D24" s="37"/>
      <c r="E24" s="11"/>
      <c r="F24" s="15"/>
      <c r="G24" s="45"/>
      <c r="H24" s="39" t="s">
        <v>29</v>
      </c>
      <c r="I24" s="15" t="s">
        <v>30</v>
      </c>
      <c r="J24" s="28">
        <f>J23/H2*1.16</f>
        <v>0</v>
      </c>
    </row>
    <row r="25" ht="15.75" customHeight="1">
      <c r="A25" s="46" t="s">
        <v>31</v>
      </c>
      <c r="B25" s="37"/>
      <c r="C25" s="37"/>
      <c r="D25" s="37"/>
      <c r="E25" s="37"/>
      <c r="F25" s="37"/>
      <c r="G25" s="37"/>
      <c r="H25" s="37"/>
      <c r="I25" s="37"/>
      <c r="J25" s="47"/>
    </row>
    <row r="26" ht="15.75" customHeight="1">
      <c r="A26" s="48"/>
      <c r="B26" s="49"/>
      <c r="C26" s="49"/>
      <c r="D26" s="49"/>
      <c r="E26" s="49"/>
      <c r="F26" s="49"/>
      <c r="G26" s="49"/>
      <c r="H26" s="49"/>
      <c r="I26" s="49"/>
      <c r="J26" s="20"/>
    </row>
    <row r="27" ht="15.75" customHeight="1">
      <c r="A27" s="50"/>
      <c r="J27" s="51"/>
    </row>
    <row r="28" ht="15.75" customHeight="1">
      <c r="A28" s="50"/>
      <c r="J28" s="51"/>
    </row>
    <row r="29" ht="15.75" customHeight="1">
      <c r="A29" s="50"/>
      <c r="J29" s="51"/>
    </row>
    <row r="30" ht="15.75" customHeight="1">
      <c r="A30" s="50"/>
      <c r="J30" s="51"/>
    </row>
    <row r="31" ht="15.75" customHeight="1">
      <c r="A31" s="50"/>
      <c r="J31" s="51"/>
    </row>
    <row r="32" ht="15.75" customHeight="1">
      <c r="A32" s="50"/>
      <c r="J32" s="51"/>
    </row>
    <row r="33" ht="15.75" customHeight="1">
      <c r="A33" s="50"/>
      <c r="J33" s="51"/>
    </row>
    <row r="34" ht="15.75" customHeight="1">
      <c r="A34" s="50"/>
      <c r="J34" s="51"/>
    </row>
    <row r="35" ht="15.75" customHeight="1">
      <c r="A35" s="50"/>
      <c r="J35" s="51"/>
    </row>
    <row r="36" ht="15.75" customHeight="1">
      <c r="A36" s="24"/>
      <c r="B36" s="52"/>
      <c r="C36" s="52"/>
      <c r="D36" s="52"/>
      <c r="E36" s="52"/>
      <c r="F36" s="52"/>
      <c r="G36" s="52"/>
      <c r="H36" s="52"/>
      <c r="I36" s="52"/>
      <c r="J36" s="25"/>
    </row>
    <row r="37" ht="15.75" customHeight="1"/>
    <row r="38" ht="15.75" customHeight="1"/>
    <row r="39" ht="15.75" customHeight="1"/>
    <row r="40" ht="15.75" customHeight="1"/>
    <row r="41" ht="15.75" customHeight="1">
      <c r="A41" s="1"/>
      <c r="B41" s="2" t="s">
        <v>0</v>
      </c>
      <c r="C41" s="3"/>
      <c r="D41" s="4"/>
      <c r="E41" s="4"/>
      <c r="F41" s="5"/>
      <c r="G41" s="6"/>
      <c r="H41" s="6"/>
      <c r="I41" s="7"/>
      <c r="J41" s="8"/>
    </row>
    <row r="42" ht="15.75" customHeight="1">
      <c r="A42" s="9" t="s">
        <v>1</v>
      </c>
      <c r="B42" s="10"/>
      <c r="C42" s="11"/>
      <c r="D42" s="11"/>
      <c r="E42" s="11"/>
      <c r="F42" s="11"/>
      <c r="G42" s="12" t="s">
        <v>2</v>
      </c>
      <c r="H42" s="13">
        <v>1.0</v>
      </c>
      <c r="I42" s="14"/>
      <c r="J42" s="15"/>
    </row>
    <row r="43" ht="15.75" customHeight="1">
      <c r="A43" s="16"/>
      <c r="B43" s="17" t="s">
        <v>3</v>
      </c>
      <c r="C43" s="18"/>
      <c r="D43" s="17" t="s">
        <v>4</v>
      </c>
      <c r="E43" s="18"/>
      <c r="F43" s="17" t="s">
        <v>5</v>
      </c>
      <c r="G43" s="18"/>
      <c r="H43" s="19" t="s">
        <v>6</v>
      </c>
      <c r="I43" s="20"/>
      <c r="J43" s="11"/>
    </row>
    <row r="44" ht="15.75" customHeight="1">
      <c r="A44" s="21" t="s">
        <v>32</v>
      </c>
      <c r="B44" s="22" t="s">
        <v>8</v>
      </c>
      <c r="C44" s="23" t="s">
        <v>3</v>
      </c>
      <c r="D44" s="23" t="s">
        <v>9</v>
      </c>
      <c r="E44" s="23" t="s">
        <v>10</v>
      </c>
      <c r="F44" s="23" t="s">
        <v>11</v>
      </c>
      <c r="G44" s="23" t="s">
        <v>12</v>
      </c>
      <c r="H44" s="24"/>
      <c r="I44" s="25"/>
      <c r="J44" s="23" t="s">
        <v>13</v>
      </c>
    </row>
    <row r="45" ht="15.75" customHeight="1">
      <c r="A45" s="11" t="s">
        <v>33</v>
      </c>
      <c r="B45" s="26">
        <v>1.0</v>
      </c>
      <c r="C45" s="27" t="s">
        <v>34</v>
      </c>
      <c r="D45" s="27">
        <v>12.0</v>
      </c>
      <c r="E45" s="28">
        <f t="shared" ref="E45:E56" si="6">B45/D45</f>
        <v>0.08333333333</v>
      </c>
      <c r="F45" s="29"/>
      <c r="G45" s="28">
        <f t="shared" ref="G45:G56" si="7">F45/E45</f>
        <v>0</v>
      </c>
      <c r="H45" s="30">
        <f t="shared" ref="H45:H56" si="8">($H$2*1)/E45</f>
        <v>12</v>
      </c>
      <c r="I45" s="31" t="str">
        <f t="shared" ref="I45:I56" si="9">C45</f>
        <v>oz</v>
      </c>
      <c r="J45" s="32">
        <f t="shared" ref="J45:J54" si="10">H45*F45</f>
        <v>0</v>
      </c>
    </row>
    <row r="46" ht="15.75" customHeight="1">
      <c r="A46" s="11" t="s">
        <v>18</v>
      </c>
      <c r="B46" s="26">
        <v>1.0</v>
      </c>
      <c r="C46" s="27" t="s">
        <v>35</v>
      </c>
      <c r="D46" s="27">
        <v>1.5</v>
      </c>
      <c r="E46" s="28">
        <f t="shared" si="6"/>
        <v>0.6666666667</v>
      </c>
      <c r="F46" s="29"/>
      <c r="G46" s="28">
        <f t="shared" si="7"/>
        <v>0</v>
      </c>
      <c r="H46" s="30">
        <f t="shared" si="8"/>
        <v>1.5</v>
      </c>
      <c r="I46" s="31" t="str">
        <f t="shared" si="9"/>
        <v>cup</v>
      </c>
      <c r="J46" s="32">
        <f t="shared" si="10"/>
        <v>0</v>
      </c>
    </row>
    <row r="47" ht="15.75" customHeight="1">
      <c r="A47" s="11" t="s">
        <v>20</v>
      </c>
      <c r="B47" s="26">
        <v>1.0</v>
      </c>
      <c r="C47" s="27" t="s">
        <v>35</v>
      </c>
      <c r="D47" s="27">
        <v>1.0</v>
      </c>
      <c r="E47" s="28">
        <f t="shared" si="6"/>
        <v>1</v>
      </c>
      <c r="F47" s="29"/>
      <c r="G47" s="28">
        <f t="shared" si="7"/>
        <v>0</v>
      </c>
      <c r="H47" s="30">
        <f t="shared" si="8"/>
        <v>1</v>
      </c>
      <c r="I47" s="31" t="str">
        <f t="shared" si="9"/>
        <v>cup</v>
      </c>
      <c r="J47" s="32">
        <f t="shared" si="10"/>
        <v>0</v>
      </c>
    </row>
    <row r="48" ht="15.75" customHeight="1">
      <c r="A48" s="11"/>
      <c r="B48" s="26">
        <v>1.0</v>
      </c>
      <c r="C48" s="27" t="s">
        <v>19</v>
      </c>
      <c r="D48" s="27"/>
      <c r="E48" s="28" t="str">
        <f t="shared" si="6"/>
        <v>#DIV/0!</v>
      </c>
      <c r="F48" s="29"/>
      <c r="G48" s="28" t="str">
        <f t="shared" si="7"/>
        <v>#DIV/0!</v>
      </c>
      <c r="H48" s="30" t="str">
        <f t="shared" si="8"/>
        <v>#DIV/0!</v>
      </c>
      <c r="I48" s="31" t="str">
        <f t="shared" si="9"/>
        <v>pz</v>
      </c>
      <c r="J48" s="32" t="str">
        <f t="shared" si="10"/>
        <v>#DIV/0!</v>
      </c>
    </row>
    <row r="49" ht="15.75" customHeight="1">
      <c r="A49" s="10"/>
      <c r="B49" s="26">
        <v>1.0</v>
      </c>
      <c r="C49" s="27" t="s">
        <v>15</v>
      </c>
      <c r="D49" s="27"/>
      <c r="E49" s="28" t="str">
        <f t="shared" si="6"/>
        <v>#DIV/0!</v>
      </c>
      <c r="F49" s="29"/>
      <c r="G49" s="28" t="str">
        <f t="shared" si="7"/>
        <v>#DIV/0!</v>
      </c>
      <c r="H49" s="30" t="str">
        <f t="shared" si="8"/>
        <v>#DIV/0!</v>
      </c>
      <c r="I49" s="31" t="str">
        <f t="shared" si="9"/>
        <v>Kg</v>
      </c>
      <c r="J49" s="32" t="str">
        <f t="shared" si="10"/>
        <v>#DIV/0!</v>
      </c>
    </row>
    <row r="50" ht="15.75" customHeight="1">
      <c r="A50" s="10"/>
      <c r="B50" s="26">
        <v>1.0</v>
      </c>
      <c r="C50" s="27" t="s">
        <v>36</v>
      </c>
      <c r="D50" s="27"/>
      <c r="E50" s="28" t="str">
        <f t="shared" si="6"/>
        <v>#DIV/0!</v>
      </c>
      <c r="F50" s="29"/>
      <c r="G50" s="28" t="str">
        <f t="shared" si="7"/>
        <v>#DIV/0!</v>
      </c>
      <c r="H50" s="30" t="str">
        <f t="shared" si="8"/>
        <v>#DIV/0!</v>
      </c>
      <c r="I50" s="31" t="str">
        <f t="shared" si="9"/>
        <v>Lt</v>
      </c>
      <c r="J50" s="32" t="str">
        <f t="shared" si="10"/>
        <v>#DIV/0!</v>
      </c>
    </row>
    <row r="51" ht="15.75" customHeight="1">
      <c r="A51" s="11"/>
      <c r="B51" s="26">
        <v>1.0</v>
      </c>
      <c r="C51" s="27" t="s">
        <v>15</v>
      </c>
      <c r="D51" s="27"/>
      <c r="E51" s="28" t="str">
        <f t="shared" si="6"/>
        <v>#DIV/0!</v>
      </c>
      <c r="F51" s="29"/>
      <c r="G51" s="28" t="str">
        <f t="shared" si="7"/>
        <v>#DIV/0!</v>
      </c>
      <c r="H51" s="30" t="str">
        <f t="shared" si="8"/>
        <v>#DIV/0!</v>
      </c>
      <c r="I51" s="31" t="str">
        <f t="shared" si="9"/>
        <v>Kg</v>
      </c>
      <c r="J51" s="32" t="str">
        <f t="shared" si="10"/>
        <v>#DIV/0!</v>
      </c>
    </row>
    <row r="52" ht="15.75" customHeight="1">
      <c r="A52" s="11"/>
      <c r="B52" s="26">
        <v>1.0</v>
      </c>
      <c r="C52" s="27" t="s">
        <v>15</v>
      </c>
      <c r="D52" s="27"/>
      <c r="E52" s="28" t="str">
        <f t="shared" si="6"/>
        <v>#DIV/0!</v>
      </c>
      <c r="F52" s="29"/>
      <c r="G52" s="28" t="str">
        <f t="shared" si="7"/>
        <v>#DIV/0!</v>
      </c>
      <c r="H52" s="30" t="str">
        <f t="shared" si="8"/>
        <v>#DIV/0!</v>
      </c>
      <c r="I52" s="31" t="str">
        <f t="shared" si="9"/>
        <v>Kg</v>
      </c>
      <c r="J52" s="32" t="str">
        <f t="shared" si="10"/>
        <v>#DIV/0!</v>
      </c>
    </row>
    <row r="53" ht="15.75" customHeight="1">
      <c r="A53" s="11"/>
      <c r="B53" s="26">
        <v>1.0</v>
      </c>
      <c r="C53" s="27" t="s">
        <v>15</v>
      </c>
      <c r="D53" s="27"/>
      <c r="E53" s="28" t="str">
        <f t="shared" si="6"/>
        <v>#DIV/0!</v>
      </c>
      <c r="F53" s="29"/>
      <c r="G53" s="28" t="str">
        <f t="shared" si="7"/>
        <v>#DIV/0!</v>
      </c>
      <c r="H53" s="30" t="str">
        <f t="shared" si="8"/>
        <v>#DIV/0!</v>
      </c>
      <c r="I53" s="31" t="str">
        <f t="shared" si="9"/>
        <v>Kg</v>
      </c>
      <c r="J53" s="32" t="str">
        <f t="shared" si="10"/>
        <v>#DIV/0!</v>
      </c>
    </row>
    <row r="54" ht="15.75" customHeight="1">
      <c r="A54" s="11"/>
      <c r="B54" s="26">
        <v>1.0</v>
      </c>
      <c r="C54" s="26" t="s">
        <v>17</v>
      </c>
      <c r="D54" s="33"/>
      <c r="E54" s="28" t="str">
        <f t="shared" si="6"/>
        <v>#DIV/0!</v>
      </c>
      <c r="F54" s="34"/>
      <c r="G54" s="28" t="str">
        <f t="shared" si="7"/>
        <v>#DIV/0!</v>
      </c>
      <c r="H54" s="30" t="str">
        <f t="shared" si="8"/>
        <v>#DIV/0!</v>
      </c>
      <c r="I54" s="31" t="str">
        <f t="shared" si="9"/>
        <v>kg</v>
      </c>
      <c r="J54" s="32" t="str">
        <f t="shared" si="10"/>
        <v>#DIV/0!</v>
      </c>
    </row>
    <row r="55" ht="15.75" customHeight="1">
      <c r="A55" s="11"/>
      <c r="B55" s="26">
        <v>1.0</v>
      </c>
      <c r="C55" s="26"/>
      <c r="D55" s="33"/>
      <c r="E55" s="28" t="str">
        <f t="shared" si="6"/>
        <v>#DIV/0!</v>
      </c>
      <c r="F55" s="34"/>
      <c r="G55" s="28" t="str">
        <f t="shared" si="7"/>
        <v>#DIV/0!</v>
      </c>
      <c r="H55" s="30" t="str">
        <f t="shared" si="8"/>
        <v>#DIV/0!</v>
      </c>
      <c r="I55" s="31" t="str">
        <f t="shared" si="9"/>
        <v/>
      </c>
      <c r="J55" s="32"/>
    </row>
    <row r="56" ht="15.75" customHeight="1">
      <c r="A56" s="11"/>
      <c r="B56" s="26">
        <v>1.0</v>
      </c>
      <c r="C56" s="26"/>
      <c r="D56" s="33"/>
      <c r="E56" s="28" t="str">
        <f t="shared" si="6"/>
        <v>#DIV/0!</v>
      </c>
      <c r="F56" s="34"/>
      <c r="G56" s="28" t="str">
        <f t="shared" si="7"/>
        <v>#DIV/0!</v>
      </c>
      <c r="H56" s="30" t="str">
        <f t="shared" si="8"/>
        <v>#DIV/0!</v>
      </c>
      <c r="I56" s="31" t="str">
        <f t="shared" si="9"/>
        <v/>
      </c>
      <c r="J56" s="32"/>
    </row>
    <row r="57" ht="15.75" customHeight="1">
      <c r="A57" s="35"/>
      <c r="B57" s="36"/>
      <c r="C57" s="36" t="s">
        <v>21</v>
      </c>
      <c r="D57" s="37">
        <f>SUM(D45:D54)</f>
        <v>14.5</v>
      </c>
      <c r="E57" s="11"/>
      <c r="F57" s="38"/>
      <c r="G57" s="38"/>
      <c r="H57" s="39" t="s">
        <v>22</v>
      </c>
      <c r="I57" s="15"/>
      <c r="J57" s="28" t="str">
        <f>SUM(J45:J56)</f>
        <v>#DIV/0!</v>
      </c>
    </row>
    <row r="58" ht="15.75" customHeight="1">
      <c r="A58" s="35"/>
      <c r="B58" s="37"/>
      <c r="C58" s="37"/>
      <c r="D58" s="37"/>
      <c r="E58" s="11"/>
      <c r="F58" s="38"/>
      <c r="G58" s="39" t="s">
        <v>23</v>
      </c>
      <c r="H58" s="40">
        <v>0.25</v>
      </c>
      <c r="I58" s="40"/>
      <c r="J58" s="28" t="str">
        <f>J57*H58</f>
        <v>#DIV/0!</v>
      </c>
    </row>
    <row r="59" ht="15.75" customHeight="1">
      <c r="A59" s="35"/>
      <c r="B59" s="37"/>
      <c r="C59" s="37"/>
      <c r="D59" s="37"/>
      <c r="E59" s="11"/>
      <c r="F59" s="11"/>
      <c r="G59" s="38"/>
      <c r="H59" s="39" t="s">
        <v>24</v>
      </c>
      <c r="I59" s="15"/>
      <c r="J59" s="28" t="str">
        <f>+J57+J58</f>
        <v>#DIV/0!</v>
      </c>
    </row>
    <row r="60" ht="15.75" customHeight="1">
      <c r="A60" s="35"/>
      <c r="B60" s="37"/>
      <c r="C60" s="37"/>
      <c r="D60" s="37"/>
      <c r="E60" s="38"/>
      <c r="F60" s="38"/>
      <c r="G60" s="39" t="s">
        <v>25</v>
      </c>
      <c r="H60" s="41">
        <v>0.06</v>
      </c>
      <c r="I60" s="40"/>
      <c r="J60" s="42" t="str">
        <f>J59*H60</f>
        <v>#DIV/0!</v>
      </c>
    </row>
    <row r="61" ht="15.75" customHeight="1">
      <c r="A61" s="35"/>
      <c r="B61" s="37"/>
      <c r="C61" s="37"/>
      <c r="D61" s="37"/>
      <c r="E61" s="11"/>
      <c r="F61" s="43"/>
      <c r="G61" s="38"/>
      <c r="H61" s="39" t="s">
        <v>26</v>
      </c>
      <c r="I61" s="15"/>
      <c r="J61" s="28" t="str">
        <f>+J59+J60</f>
        <v>#DIV/0!</v>
      </c>
    </row>
    <row r="62" ht="15.75" customHeight="1">
      <c r="A62" s="35"/>
      <c r="B62" s="37"/>
      <c r="C62" s="37"/>
      <c r="D62" s="37"/>
      <c r="E62" s="38"/>
      <c r="F62" s="39"/>
      <c r="G62" s="39" t="s">
        <v>27</v>
      </c>
      <c r="H62" s="44">
        <v>1.2</v>
      </c>
      <c r="I62" s="44"/>
      <c r="J62" s="28" t="str">
        <f>J61*H62</f>
        <v>#DIV/0!</v>
      </c>
    </row>
    <row r="63" ht="15.75" customHeight="1">
      <c r="A63" s="35"/>
      <c r="B63" s="37"/>
      <c r="C63" s="37"/>
      <c r="D63" s="37"/>
      <c r="E63" s="11"/>
      <c r="F63" s="15"/>
      <c r="G63" s="38"/>
      <c r="H63" s="39" t="s">
        <v>28</v>
      </c>
      <c r="I63" s="15"/>
      <c r="J63" s="28" t="str">
        <f>+J61+J62</f>
        <v>#DIV/0!</v>
      </c>
    </row>
    <row r="64" ht="15.75" customHeight="1">
      <c r="A64" s="35"/>
      <c r="B64" s="37"/>
      <c r="C64" s="37"/>
      <c r="D64" s="37"/>
      <c r="E64" s="11"/>
      <c r="F64" s="15"/>
      <c r="G64" s="45"/>
      <c r="H64" s="39" t="s">
        <v>29</v>
      </c>
      <c r="I64" s="15" t="s">
        <v>30</v>
      </c>
      <c r="J64" s="28" t="str">
        <f>J63/H42*1.16</f>
        <v>#DIV/0!</v>
      </c>
    </row>
    <row r="65" ht="15.75" customHeight="1">
      <c r="A65" s="46" t="s">
        <v>31</v>
      </c>
      <c r="B65" s="37"/>
      <c r="C65" s="37"/>
      <c r="D65" s="37"/>
      <c r="E65" s="37"/>
      <c r="F65" s="37"/>
      <c r="G65" s="37"/>
      <c r="H65" s="37"/>
      <c r="I65" s="37"/>
      <c r="J65" s="47"/>
    </row>
    <row r="66" ht="15.75" customHeight="1">
      <c r="A66" s="53" t="s">
        <v>37</v>
      </c>
      <c r="B66" s="49"/>
      <c r="C66" s="49"/>
      <c r="D66" s="49"/>
      <c r="E66" s="49"/>
      <c r="F66" s="49"/>
      <c r="G66" s="49"/>
      <c r="H66" s="49"/>
      <c r="I66" s="49"/>
      <c r="J66" s="20"/>
    </row>
    <row r="67" ht="15.75" customHeight="1">
      <c r="A67" s="50"/>
      <c r="J67" s="51"/>
    </row>
    <row r="68" ht="15.75" customHeight="1">
      <c r="A68" s="50"/>
      <c r="J68" s="51"/>
    </row>
    <row r="69" ht="15.75" customHeight="1">
      <c r="A69" s="50"/>
      <c r="J69" s="51"/>
    </row>
    <row r="70" ht="15.75" customHeight="1">
      <c r="A70" s="50"/>
      <c r="J70" s="51"/>
    </row>
    <row r="71" ht="15.75" customHeight="1">
      <c r="A71" s="50"/>
      <c r="J71" s="51"/>
    </row>
    <row r="72" ht="15.75" customHeight="1">
      <c r="A72" s="50"/>
      <c r="J72" s="51"/>
    </row>
    <row r="73" ht="15.75" customHeight="1">
      <c r="A73" s="50"/>
      <c r="J73" s="51"/>
    </row>
    <row r="74" ht="15.75" customHeight="1">
      <c r="A74" s="50"/>
      <c r="J74" s="51"/>
    </row>
    <row r="75" ht="15.75" customHeight="1">
      <c r="A75" s="50"/>
      <c r="J75" s="51"/>
    </row>
    <row r="76" ht="15.75" customHeight="1">
      <c r="A76" s="24"/>
      <c r="B76" s="52"/>
      <c r="C76" s="52"/>
      <c r="D76" s="52"/>
      <c r="E76" s="52"/>
      <c r="F76" s="52"/>
      <c r="G76" s="52"/>
      <c r="H76" s="52"/>
      <c r="I76" s="52"/>
      <c r="J76" s="25"/>
    </row>
    <row r="77" ht="15.75" customHeight="1"/>
    <row r="78" ht="15.75" customHeight="1"/>
    <row r="79" ht="15.75" customHeight="1"/>
    <row r="80" ht="15.75" customHeight="1"/>
    <row r="81" ht="15.75" customHeight="1">
      <c r="A81" s="1"/>
      <c r="B81" s="2" t="s">
        <v>0</v>
      </c>
      <c r="C81" s="3"/>
      <c r="D81" s="4"/>
      <c r="E81" s="4"/>
      <c r="F81" s="5"/>
      <c r="G81" s="6"/>
      <c r="H81" s="6"/>
      <c r="I81" s="7"/>
      <c r="J81" s="8"/>
    </row>
    <row r="82" ht="15.75" customHeight="1">
      <c r="A82" s="9" t="s">
        <v>1</v>
      </c>
      <c r="B82" s="10"/>
      <c r="C82" s="11"/>
      <c r="D82" s="11"/>
      <c r="E82" s="11"/>
      <c r="F82" s="11"/>
      <c r="G82" s="12" t="s">
        <v>2</v>
      </c>
      <c r="H82" s="13">
        <v>1.0</v>
      </c>
      <c r="I82" s="14"/>
      <c r="J82" s="15"/>
    </row>
    <row r="83" ht="15.75" customHeight="1">
      <c r="A83" s="16"/>
      <c r="B83" s="17" t="s">
        <v>3</v>
      </c>
      <c r="C83" s="18"/>
      <c r="D83" s="17" t="s">
        <v>4</v>
      </c>
      <c r="E83" s="18"/>
      <c r="F83" s="17" t="s">
        <v>5</v>
      </c>
      <c r="G83" s="18"/>
      <c r="H83" s="19" t="s">
        <v>6</v>
      </c>
      <c r="I83" s="20"/>
      <c r="J83" s="11"/>
    </row>
    <row r="84" ht="15.75" customHeight="1">
      <c r="A84" s="21" t="s">
        <v>38</v>
      </c>
      <c r="B84" s="22" t="s">
        <v>8</v>
      </c>
      <c r="C84" s="23" t="s">
        <v>3</v>
      </c>
      <c r="D84" s="23" t="s">
        <v>9</v>
      </c>
      <c r="E84" s="23" t="s">
        <v>10</v>
      </c>
      <c r="F84" s="23" t="s">
        <v>11</v>
      </c>
      <c r="G84" s="23" t="s">
        <v>12</v>
      </c>
      <c r="H84" s="24"/>
      <c r="I84" s="25"/>
      <c r="J84" s="23" t="s">
        <v>13</v>
      </c>
    </row>
    <row r="85" ht="15.75" customHeight="1">
      <c r="A85" s="11" t="s">
        <v>39</v>
      </c>
      <c r="B85" s="26">
        <v>0.75</v>
      </c>
      <c r="C85" s="27" t="s">
        <v>40</v>
      </c>
      <c r="D85" s="27">
        <v>0.06</v>
      </c>
      <c r="E85" s="28">
        <f t="shared" ref="E85:E96" si="11">B85/D85</f>
        <v>12.5</v>
      </c>
      <c r="F85" s="29"/>
      <c r="G85" s="28">
        <f t="shared" ref="G85:G96" si="12">F85/E85</f>
        <v>0</v>
      </c>
      <c r="H85" s="30">
        <f t="shared" ref="H85:H96" si="13">($H$2*1)/E85</f>
        <v>0.08</v>
      </c>
      <c r="I85" s="31" t="str">
        <f t="shared" ref="I85:I96" si="14">C85</f>
        <v>lt</v>
      </c>
      <c r="J85" s="32">
        <f t="shared" ref="J85:J94" si="15">H85*F85</f>
        <v>0</v>
      </c>
    </row>
    <row r="86" ht="15.75" customHeight="1">
      <c r="A86" s="54" t="s">
        <v>41</v>
      </c>
      <c r="B86" s="26">
        <v>1.0</v>
      </c>
      <c r="C86" s="27" t="s">
        <v>40</v>
      </c>
      <c r="D86" s="27">
        <v>0.02</v>
      </c>
      <c r="E86" s="28">
        <f t="shared" si="11"/>
        <v>50</v>
      </c>
      <c r="F86" s="29"/>
      <c r="G86" s="28">
        <f t="shared" si="12"/>
        <v>0</v>
      </c>
      <c r="H86" s="30">
        <f t="shared" si="13"/>
        <v>0.02</v>
      </c>
      <c r="I86" s="31" t="str">
        <f t="shared" si="14"/>
        <v>lt</v>
      </c>
      <c r="J86" s="32">
        <f t="shared" si="15"/>
        <v>0</v>
      </c>
    </row>
    <row r="87" ht="15.75" customHeight="1">
      <c r="A87" s="11" t="s">
        <v>42</v>
      </c>
      <c r="B87" s="26">
        <v>1.0</v>
      </c>
      <c r="C87" s="27" t="s">
        <v>40</v>
      </c>
      <c r="D87" s="27">
        <v>0.12</v>
      </c>
      <c r="E87" s="28">
        <f t="shared" si="11"/>
        <v>8.333333333</v>
      </c>
      <c r="F87" s="29"/>
      <c r="G87" s="28">
        <f t="shared" si="12"/>
        <v>0</v>
      </c>
      <c r="H87" s="30">
        <f t="shared" si="13"/>
        <v>0.12</v>
      </c>
      <c r="I87" s="31" t="str">
        <f t="shared" si="14"/>
        <v>lt</v>
      </c>
      <c r="J87" s="32">
        <f t="shared" si="15"/>
        <v>0</v>
      </c>
    </row>
    <row r="88" ht="15.75" customHeight="1">
      <c r="A88" s="11" t="s">
        <v>43</v>
      </c>
      <c r="B88" s="26">
        <v>1.0</v>
      </c>
      <c r="C88" s="27" t="s">
        <v>17</v>
      </c>
      <c r="D88" s="27">
        <v>0.003</v>
      </c>
      <c r="E88" s="28">
        <f t="shared" si="11"/>
        <v>333.3333333</v>
      </c>
      <c r="F88" s="29"/>
      <c r="G88" s="28">
        <f t="shared" si="12"/>
        <v>0</v>
      </c>
      <c r="H88" s="30">
        <f t="shared" si="13"/>
        <v>0.003</v>
      </c>
      <c r="I88" s="31" t="str">
        <f t="shared" si="14"/>
        <v>kg</v>
      </c>
      <c r="J88" s="32">
        <f t="shared" si="15"/>
        <v>0</v>
      </c>
    </row>
    <row r="89" ht="15.75" customHeight="1">
      <c r="A89" s="10" t="s">
        <v>44</v>
      </c>
      <c r="B89" s="26">
        <v>1.0</v>
      </c>
      <c r="C89" s="27" t="s">
        <v>15</v>
      </c>
      <c r="D89" s="27">
        <v>0.25</v>
      </c>
      <c r="E89" s="28">
        <f t="shared" si="11"/>
        <v>4</v>
      </c>
      <c r="F89" s="29"/>
      <c r="G89" s="28">
        <f t="shared" si="12"/>
        <v>0</v>
      </c>
      <c r="H89" s="30">
        <f t="shared" si="13"/>
        <v>0.25</v>
      </c>
      <c r="I89" s="31" t="str">
        <f t="shared" si="14"/>
        <v>Kg</v>
      </c>
      <c r="J89" s="32">
        <f t="shared" si="15"/>
        <v>0</v>
      </c>
    </row>
    <row r="90" ht="15.75" customHeight="1">
      <c r="A90" s="10"/>
      <c r="B90" s="26">
        <v>1.0</v>
      </c>
      <c r="C90" s="27" t="s">
        <v>36</v>
      </c>
      <c r="D90" s="27"/>
      <c r="E90" s="28" t="str">
        <f t="shared" si="11"/>
        <v>#DIV/0!</v>
      </c>
      <c r="F90" s="29"/>
      <c r="G90" s="28" t="str">
        <f t="shared" si="12"/>
        <v>#DIV/0!</v>
      </c>
      <c r="H90" s="30" t="str">
        <f t="shared" si="13"/>
        <v>#DIV/0!</v>
      </c>
      <c r="I90" s="31" t="str">
        <f t="shared" si="14"/>
        <v>Lt</v>
      </c>
      <c r="J90" s="32" t="str">
        <f t="shared" si="15"/>
        <v>#DIV/0!</v>
      </c>
    </row>
    <row r="91" ht="15.75" customHeight="1">
      <c r="A91" s="11"/>
      <c r="B91" s="26">
        <v>1.0</v>
      </c>
      <c r="C91" s="27" t="s">
        <v>15</v>
      </c>
      <c r="D91" s="27"/>
      <c r="E91" s="28" t="str">
        <f t="shared" si="11"/>
        <v>#DIV/0!</v>
      </c>
      <c r="F91" s="29"/>
      <c r="G91" s="28" t="str">
        <f t="shared" si="12"/>
        <v>#DIV/0!</v>
      </c>
      <c r="H91" s="30" t="str">
        <f t="shared" si="13"/>
        <v>#DIV/0!</v>
      </c>
      <c r="I91" s="31" t="str">
        <f t="shared" si="14"/>
        <v>Kg</v>
      </c>
      <c r="J91" s="32" t="str">
        <f t="shared" si="15"/>
        <v>#DIV/0!</v>
      </c>
    </row>
    <row r="92" ht="15.75" customHeight="1">
      <c r="A92" s="11"/>
      <c r="B92" s="26">
        <v>1.0</v>
      </c>
      <c r="C92" s="27" t="s">
        <v>15</v>
      </c>
      <c r="D92" s="27"/>
      <c r="E92" s="28" t="str">
        <f t="shared" si="11"/>
        <v>#DIV/0!</v>
      </c>
      <c r="F92" s="29"/>
      <c r="G92" s="28" t="str">
        <f t="shared" si="12"/>
        <v>#DIV/0!</v>
      </c>
      <c r="H92" s="30" t="str">
        <f t="shared" si="13"/>
        <v>#DIV/0!</v>
      </c>
      <c r="I92" s="31" t="str">
        <f t="shared" si="14"/>
        <v>Kg</v>
      </c>
      <c r="J92" s="32" t="str">
        <f t="shared" si="15"/>
        <v>#DIV/0!</v>
      </c>
    </row>
    <row r="93" ht="15.75" customHeight="1">
      <c r="A93" s="11"/>
      <c r="B93" s="26">
        <v>1.0</v>
      </c>
      <c r="C93" s="27" t="s">
        <v>15</v>
      </c>
      <c r="D93" s="27"/>
      <c r="E93" s="28" t="str">
        <f t="shared" si="11"/>
        <v>#DIV/0!</v>
      </c>
      <c r="F93" s="29"/>
      <c r="G93" s="28" t="str">
        <f t="shared" si="12"/>
        <v>#DIV/0!</v>
      </c>
      <c r="H93" s="30" t="str">
        <f t="shared" si="13"/>
        <v>#DIV/0!</v>
      </c>
      <c r="I93" s="31" t="str">
        <f t="shared" si="14"/>
        <v>Kg</v>
      </c>
      <c r="J93" s="32" t="str">
        <f t="shared" si="15"/>
        <v>#DIV/0!</v>
      </c>
    </row>
    <row r="94" ht="15.75" customHeight="1">
      <c r="A94" s="11"/>
      <c r="B94" s="26">
        <v>1.0</v>
      </c>
      <c r="C94" s="26" t="s">
        <v>17</v>
      </c>
      <c r="D94" s="33"/>
      <c r="E94" s="28" t="str">
        <f t="shared" si="11"/>
        <v>#DIV/0!</v>
      </c>
      <c r="F94" s="34"/>
      <c r="G94" s="28" t="str">
        <f t="shared" si="12"/>
        <v>#DIV/0!</v>
      </c>
      <c r="H94" s="30" t="str">
        <f t="shared" si="13"/>
        <v>#DIV/0!</v>
      </c>
      <c r="I94" s="31" t="str">
        <f t="shared" si="14"/>
        <v>kg</v>
      </c>
      <c r="J94" s="32" t="str">
        <f t="shared" si="15"/>
        <v>#DIV/0!</v>
      </c>
    </row>
    <row r="95" ht="15.75" customHeight="1">
      <c r="A95" s="11"/>
      <c r="B95" s="26">
        <v>1.0</v>
      </c>
      <c r="C95" s="26"/>
      <c r="D95" s="33"/>
      <c r="E95" s="28" t="str">
        <f t="shared" si="11"/>
        <v>#DIV/0!</v>
      </c>
      <c r="F95" s="34"/>
      <c r="G95" s="28" t="str">
        <f t="shared" si="12"/>
        <v>#DIV/0!</v>
      </c>
      <c r="H95" s="30" t="str">
        <f t="shared" si="13"/>
        <v>#DIV/0!</v>
      </c>
      <c r="I95" s="31" t="str">
        <f t="shared" si="14"/>
        <v/>
      </c>
      <c r="J95" s="32"/>
    </row>
    <row r="96" ht="15.75" customHeight="1">
      <c r="A96" s="11"/>
      <c r="B96" s="26">
        <v>1.0</v>
      </c>
      <c r="C96" s="26"/>
      <c r="D96" s="33"/>
      <c r="E96" s="28" t="str">
        <f t="shared" si="11"/>
        <v>#DIV/0!</v>
      </c>
      <c r="F96" s="34"/>
      <c r="G96" s="28" t="str">
        <f t="shared" si="12"/>
        <v>#DIV/0!</v>
      </c>
      <c r="H96" s="30" t="str">
        <f t="shared" si="13"/>
        <v>#DIV/0!</v>
      </c>
      <c r="I96" s="31" t="str">
        <f t="shared" si="14"/>
        <v/>
      </c>
      <c r="J96" s="32"/>
    </row>
    <row r="97" ht="15.75" customHeight="1">
      <c r="A97" s="35"/>
      <c r="B97" s="36"/>
      <c r="C97" s="36" t="s">
        <v>21</v>
      </c>
      <c r="D97" s="37">
        <f>SUM(D85:D94)</f>
        <v>0.453</v>
      </c>
      <c r="E97" s="11"/>
      <c r="F97" s="38"/>
      <c r="G97" s="38"/>
      <c r="H97" s="39" t="s">
        <v>22</v>
      </c>
      <c r="I97" s="15"/>
      <c r="J97" s="28" t="str">
        <f>SUM(J85:J96)</f>
        <v>#DIV/0!</v>
      </c>
    </row>
    <row r="98" ht="15.75" customHeight="1">
      <c r="A98" s="35"/>
      <c r="B98" s="37"/>
      <c r="C98" s="37"/>
      <c r="D98" s="37"/>
      <c r="E98" s="11"/>
      <c r="F98" s="38"/>
      <c r="G98" s="39" t="s">
        <v>23</v>
      </c>
      <c r="H98" s="40">
        <v>0.25</v>
      </c>
      <c r="I98" s="40"/>
      <c r="J98" s="28" t="str">
        <f>J97*H98</f>
        <v>#DIV/0!</v>
      </c>
    </row>
    <row r="99" ht="15.75" customHeight="1">
      <c r="A99" s="35"/>
      <c r="B99" s="37"/>
      <c r="C99" s="37"/>
      <c r="D99" s="37"/>
      <c r="E99" s="11"/>
      <c r="F99" s="11"/>
      <c r="G99" s="38"/>
      <c r="H99" s="39" t="s">
        <v>24</v>
      </c>
      <c r="I99" s="15"/>
      <c r="J99" s="28" t="str">
        <f>+J97+J98</f>
        <v>#DIV/0!</v>
      </c>
    </row>
    <row r="100" ht="15.75" customHeight="1">
      <c r="A100" s="35"/>
      <c r="B100" s="37"/>
      <c r="C100" s="37"/>
      <c r="D100" s="37"/>
      <c r="E100" s="38"/>
      <c r="F100" s="38"/>
      <c r="G100" s="39" t="s">
        <v>25</v>
      </c>
      <c r="H100" s="41">
        <v>0.06</v>
      </c>
      <c r="I100" s="40"/>
      <c r="J100" s="42" t="str">
        <f>J99*H100</f>
        <v>#DIV/0!</v>
      </c>
    </row>
    <row r="101" ht="15.75" customHeight="1">
      <c r="A101" s="35"/>
      <c r="B101" s="37"/>
      <c r="C101" s="37"/>
      <c r="D101" s="37"/>
      <c r="E101" s="11"/>
      <c r="F101" s="43"/>
      <c r="G101" s="38"/>
      <c r="H101" s="39" t="s">
        <v>26</v>
      </c>
      <c r="I101" s="15"/>
      <c r="J101" s="28" t="str">
        <f>+J99+J100</f>
        <v>#DIV/0!</v>
      </c>
    </row>
    <row r="102" ht="15.75" customHeight="1">
      <c r="A102" s="35"/>
      <c r="B102" s="37"/>
      <c r="C102" s="37"/>
      <c r="D102" s="37"/>
      <c r="E102" s="38"/>
      <c r="F102" s="39"/>
      <c r="G102" s="39" t="s">
        <v>27</v>
      </c>
      <c r="H102" s="44">
        <v>1.2</v>
      </c>
      <c r="I102" s="44"/>
      <c r="J102" s="28" t="str">
        <f>J101*H102</f>
        <v>#DIV/0!</v>
      </c>
    </row>
    <row r="103" ht="15.75" customHeight="1">
      <c r="A103" s="35"/>
      <c r="B103" s="37"/>
      <c r="C103" s="37"/>
      <c r="D103" s="37"/>
      <c r="E103" s="11"/>
      <c r="F103" s="15"/>
      <c r="G103" s="38"/>
      <c r="H103" s="39" t="s">
        <v>28</v>
      </c>
      <c r="I103" s="15"/>
      <c r="J103" s="28" t="str">
        <f>+J101+J102</f>
        <v>#DIV/0!</v>
      </c>
    </row>
    <row r="104" ht="15.75" customHeight="1">
      <c r="A104" s="35"/>
      <c r="B104" s="37"/>
      <c r="C104" s="37"/>
      <c r="D104" s="37"/>
      <c r="E104" s="11"/>
      <c r="F104" s="15"/>
      <c r="G104" s="45"/>
      <c r="H104" s="39" t="s">
        <v>29</v>
      </c>
      <c r="I104" s="15" t="s">
        <v>30</v>
      </c>
      <c r="J104" s="28" t="str">
        <f>J103/H82*1.16</f>
        <v>#DIV/0!</v>
      </c>
    </row>
    <row r="105" ht="15.75" customHeight="1">
      <c r="A105" s="46" t="s">
        <v>31</v>
      </c>
      <c r="B105" s="37"/>
      <c r="C105" s="37"/>
      <c r="D105" s="37"/>
      <c r="E105" s="37"/>
      <c r="F105" s="37"/>
      <c r="G105" s="37"/>
      <c r="H105" s="37"/>
      <c r="I105" s="37"/>
      <c r="J105" s="47"/>
    </row>
    <row r="106" ht="15.75" customHeight="1">
      <c r="A106" s="48"/>
      <c r="B106" s="49"/>
      <c r="C106" s="49"/>
      <c r="D106" s="49"/>
      <c r="E106" s="49"/>
      <c r="F106" s="49"/>
      <c r="G106" s="49"/>
      <c r="H106" s="49"/>
      <c r="I106" s="49"/>
      <c r="J106" s="20"/>
    </row>
    <row r="107" ht="15.75" customHeight="1">
      <c r="A107" s="50"/>
      <c r="J107" s="51"/>
    </row>
    <row r="108" ht="15.75" customHeight="1">
      <c r="A108" s="50"/>
      <c r="J108" s="51"/>
    </row>
    <row r="109" ht="15.75" customHeight="1">
      <c r="A109" s="50"/>
      <c r="J109" s="51"/>
    </row>
    <row r="110" ht="15.75" customHeight="1">
      <c r="A110" s="50"/>
      <c r="J110" s="51"/>
    </row>
    <row r="111" ht="15.75" customHeight="1">
      <c r="A111" s="50"/>
      <c r="J111" s="51"/>
    </row>
    <row r="112" ht="15.75" customHeight="1">
      <c r="A112" s="50"/>
      <c r="J112" s="51"/>
    </row>
    <row r="113" ht="15.75" customHeight="1">
      <c r="A113" s="50"/>
      <c r="J113" s="51"/>
    </row>
    <row r="114" ht="15.75" customHeight="1">
      <c r="A114" s="50"/>
      <c r="J114" s="51"/>
    </row>
    <row r="115" ht="15.75" customHeight="1">
      <c r="A115" s="50"/>
      <c r="J115" s="51"/>
    </row>
    <row r="116" ht="15.75" customHeight="1">
      <c r="A116" s="24"/>
      <c r="B116" s="52"/>
      <c r="C116" s="52"/>
      <c r="D116" s="52"/>
      <c r="E116" s="52"/>
      <c r="F116" s="52"/>
      <c r="G116" s="52"/>
      <c r="H116" s="52"/>
      <c r="I116" s="52"/>
      <c r="J116" s="25"/>
    </row>
    <row r="117" ht="15.75" customHeight="1"/>
    <row r="118" ht="15.75" customHeight="1"/>
    <row r="119" ht="15.75" customHeight="1"/>
    <row r="120" ht="15.75" customHeight="1"/>
    <row r="121" ht="15.75" customHeight="1"/>
    <row r="122" ht="15.75" customHeight="1">
      <c r="A122" s="1"/>
      <c r="B122" s="2" t="s">
        <v>0</v>
      </c>
      <c r="C122" s="3"/>
      <c r="D122" s="4"/>
      <c r="E122" s="4"/>
      <c r="F122" s="5"/>
      <c r="G122" s="6"/>
      <c r="H122" s="6"/>
      <c r="I122" s="7"/>
      <c r="J122" s="8"/>
    </row>
    <row r="123" ht="15.75" customHeight="1">
      <c r="A123" s="9" t="s">
        <v>1</v>
      </c>
      <c r="B123" s="10"/>
      <c r="C123" s="11"/>
      <c r="D123" s="11"/>
      <c r="E123" s="11"/>
      <c r="F123" s="11"/>
      <c r="G123" s="12" t="s">
        <v>2</v>
      </c>
      <c r="H123" s="13">
        <v>1.0</v>
      </c>
      <c r="I123" s="14"/>
      <c r="J123" s="15"/>
    </row>
    <row r="124" ht="15.75" customHeight="1">
      <c r="A124" s="16"/>
      <c r="B124" s="17" t="s">
        <v>3</v>
      </c>
      <c r="C124" s="18"/>
      <c r="D124" s="17" t="s">
        <v>4</v>
      </c>
      <c r="E124" s="18"/>
      <c r="F124" s="17" t="s">
        <v>5</v>
      </c>
      <c r="G124" s="18"/>
      <c r="H124" s="19" t="s">
        <v>6</v>
      </c>
      <c r="I124" s="20"/>
      <c r="J124" s="11"/>
    </row>
    <row r="125" ht="15.75" customHeight="1">
      <c r="A125" s="21" t="s">
        <v>45</v>
      </c>
      <c r="B125" s="22" t="s">
        <v>8</v>
      </c>
      <c r="C125" s="23" t="s">
        <v>3</v>
      </c>
      <c r="D125" s="23" t="s">
        <v>9</v>
      </c>
      <c r="E125" s="23" t="s">
        <v>10</v>
      </c>
      <c r="F125" s="23" t="s">
        <v>11</v>
      </c>
      <c r="G125" s="23" t="s">
        <v>12</v>
      </c>
      <c r="H125" s="24"/>
      <c r="I125" s="25"/>
      <c r="J125" s="23" t="s">
        <v>13</v>
      </c>
    </row>
    <row r="126" ht="15.75" customHeight="1">
      <c r="A126" s="11" t="s">
        <v>46</v>
      </c>
      <c r="B126" s="26">
        <v>0.75</v>
      </c>
      <c r="C126" s="27" t="s">
        <v>40</v>
      </c>
      <c r="D126" s="27">
        <v>0.015</v>
      </c>
      <c r="E126" s="28">
        <f t="shared" ref="E126:E137" si="16">B126/D126</f>
        <v>50</v>
      </c>
      <c r="F126" s="29"/>
      <c r="G126" s="28">
        <f t="shared" ref="G126:G137" si="17">F126/E126</f>
        <v>0</v>
      </c>
      <c r="H126" s="30">
        <f t="shared" ref="H126:H137" si="18">($H$2*1)/E126</f>
        <v>0.02</v>
      </c>
      <c r="I126" s="31" t="str">
        <f t="shared" ref="I126:I137" si="19">C126</f>
        <v>lt</v>
      </c>
      <c r="J126" s="32">
        <f t="shared" ref="J126:J135" si="20">H126*F126</f>
        <v>0</v>
      </c>
    </row>
    <row r="127" ht="15.75" customHeight="1">
      <c r="A127" s="11" t="s">
        <v>47</v>
      </c>
      <c r="B127" s="26">
        <v>1.0</v>
      </c>
      <c r="C127" s="27" t="s">
        <v>40</v>
      </c>
      <c r="D127" s="27">
        <v>0.03</v>
      </c>
      <c r="E127" s="28">
        <f t="shared" si="16"/>
        <v>33.33333333</v>
      </c>
      <c r="F127" s="29"/>
      <c r="G127" s="28">
        <f t="shared" si="17"/>
        <v>0</v>
      </c>
      <c r="H127" s="30">
        <f t="shared" si="18"/>
        <v>0.03</v>
      </c>
      <c r="I127" s="31" t="str">
        <f t="shared" si="19"/>
        <v>lt</v>
      </c>
      <c r="J127" s="32">
        <f t="shared" si="20"/>
        <v>0</v>
      </c>
    </row>
    <row r="128" ht="15.75" customHeight="1">
      <c r="A128" s="11" t="s">
        <v>48</v>
      </c>
      <c r="B128" s="26">
        <v>1.0</v>
      </c>
      <c r="C128" s="27" t="s">
        <v>40</v>
      </c>
      <c r="D128" s="27">
        <v>0.02</v>
      </c>
      <c r="E128" s="28">
        <f t="shared" si="16"/>
        <v>50</v>
      </c>
      <c r="F128" s="29"/>
      <c r="G128" s="28">
        <f t="shared" si="17"/>
        <v>0</v>
      </c>
      <c r="H128" s="30">
        <f t="shared" si="18"/>
        <v>0.02</v>
      </c>
      <c r="I128" s="31" t="str">
        <f t="shared" si="19"/>
        <v>lt</v>
      </c>
      <c r="J128" s="32">
        <f t="shared" si="20"/>
        <v>0</v>
      </c>
    </row>
    <row r="129" ht="15.75" customHeight="1">
      <c r="A129" s="11" t="s">
        <v>49</v>
      </c>
      <c r="B129" s="26">
        <v>0.75</v>
      </c>
      <c r="C129" s="27" t="s">
        <v>40</v>
      </c>
      <c r="D129" s="27">
        <v>0.015</v>
      </c>
      <c r="E129" s="28">
        <f t="shared" si="16"/>
        <v>50</v>
      </c>
      <c r="F129" s="29"/>
      <c r="G129" s="28">
        <f t="shared" si="17"/>
        <v>0</v>
      </c>
      <c r="H129" s="30">
        <f t="shared" si="18"/>
        <v>0.02</v>
      </c>
      <c r="I129" s="31" t="str">
        <f t="shared" si="19"/>
        <v>lt</v>
      </c>
      <c r="J129" s="32">
        <f t="shared" si="20"/>
        <v>0</v>
      </c>
    </row>
    <row r="130" ht="15.75" customHeight="1">
      <c r="A130" s="10" t="s">
        <v>50</v>
      </c>
      <c r="B130" s="26">
        <v>1.0</v>
      </c>
      <c r="C130" s="27" t="s">
        <v>40</v>
      </c>
      <c r="D130" s="27">
        <v>0.007</v>
      </c>
      <c r="E130" s="28">
        <f t="shared" si="16"/>
        <v>142.8571429</v>
      </c>
      <c r="F130" s="29"/>
      <c r="G130" s="28">
        <f t="shared" si="17"/>
        <v>0</v>
      </c>
      <c r="H130" s="30">
        <f t="shared" si="18"/>
        <v>0.007</v>
      </c>
      <c r="I130" s="31" t="str">
        <f t="shared" si="19"/>
        <v>lt</v>
      </c>
      <c r="J130" s="32">
        <f t="shared" si="20"/>
        <v>0</v>
      </c>
    </row>
    <row r="131" ht="15.75" customHeight="1">
      <c r="A131" s="10" t="s">
        <v>39</v>
      </c>
      <c r="B131" s="26">
        <v>1.0</v>
      </c>
      <c r="C131" s="27" t="s">
        <v>36</v>
      </c>
      <c r="D131" s="27">
        <v>0.045</v>
      </c>
      <c r="E131" s="28">
        <f t="shared" si="16"/>
        <v>22.22222222</v>
      </c>
      <c r="F131" s="29"/>
      <c r="G131" s="28">
        <f t="shared" si="17"/>
        <v>0</v>
      </c>
      <c r="H131" s="30">
        <f t="shared" si="18"/>
        <v>0.045</v>
      </c>
      <c r="I131" s="31" t="str">
        <f t="shared" si="19"/>
        <v>Lt</v>
      </c>
      <c r="J131" s="32">
        <f t="shared" si="20"/>
        <v>0</v>
      </c>
    </row>
    <row r="132" ht="15.75" customHeight="1">
      <c r="A132" s="11" t="s">
        <v>44</v>
      </c>
      <c r="B132" s="26">
        <v>1.0</v>
      </c>
      <c r="C132" s="27" t="s">
        <v>17</v>
      </c>
      <c r="D132" s="27">
        <v>0.25</v>
      </c>
      <c r="E132" s="28">
        <f t="shared" si="16"/>
        <v>4</v>
      </c>
      <c r="F132" s="29"/>
      <c r="G132" s="28">
        <f t="shared" si="17"/>
        <v>0</v>
      </c>
      <c r="H132" s="30">
        <f t="shared" si="18"/>
        <v>0.25</v>
      </c>
      <c r="I132" s="31" t="str">
        <f t="shared" si="19"/>
        <v>kg</v>
      </c>
      <c r="J132" s="32">
        <f t="shared" si="20"/>
        <v>0</v>
      </c>
    </row>
    <row r="133" ht="15.75" customHeight="1">
      <c r="A133" s="11"/>
      <c r="B133" s="26">
        <v>1.0</v>
      </c>
      <c r="C133" s="27" t="s">
        <v>15</v>
      </c>
      <c r="D133" s="27"/>
      <c r="E133" s="28" t="str">
        <f t="shared" si="16"/>
        <v>#DIV/0!</v>
      </c>
      <c r="F133" s="29"/>
      <c r="G133" s="28" t="str">
        <f t="shared" si="17"/>
        <v>#DIV/0!</v>
      </c>
      <c r="H133" s="30" t="str">
        <f t="shared" si="18"/>
        <v>#DIV/0!</v>
      </c>
      <c r="I133" s="31" t="str">
        <f t="shared" si="19"/>
        <v>Kg</v>
      </c>
      <c r="J133" s="32" t="str">
        <f t="shared" si="20"/>
        <v>#DIV/0!</v>
      </c>
    </row>
    <row r="134" ht="15.75" customHeight="1">
      <c r="A134" s="11"/>
      <c r="B134" s="26">
        <v>1.0</v>
      </c>
      <c r="C134" s="27" t="s">
        <v>15</v>
      </c>
      <c r="D134" s="27"/>
      <c r="E134" s="28" t="str">
        <f t="shared" si="16"/>
        <v>#DIV/0!</v>
      </c>
      <c r="F134" s="29"/>
      <c r="G134" s="28" t="str">
        <f t="shared" si="17"/>
        <v>#DIV/0!</v>
      </c>
      <c r="H134" s="30" t="str">
        <f t="shared" si="18"/>
        <v>#DIV/0!</v>
      </c>
      <c r="I134" s="31" t="str">
        <f t="shared" si="19"/>
        <v>Kg</v>
      </c>
      <c r="J134" s="32" t="str">
        <f t="shared" si="20"/>
        <v>#DIV/0!</v>
      </c>
    </row>
    <row r="135" ht="15.75" customHeight="1">
      <c r="A135" s="11"/>
      <c r="B135" s="26">
        <v>1.0</v>
      </c>
      <c r="C135" s="26" t="s">
        <v>17</v>
      </c>
      <c r="D135" s="33"/>
      <c r="E135" s="28" t="str">
        <f t="shared" si="16"/>
        <v>#DIV/0!</v>
      </c>
      <c r="F135" s="34"/>
      <c r="G135" s="28" t="str">
        <f t="shared" si="17"/>
        <v>#DIV/0!</v>
      </c>
      <c r="H135" s="30" t="str">
        <f t="shared" si="18"/>
        <v>#DIV/0!</v>
      </c>
      <c r="I135" s="31" t="str">
        <f t="shared" si="19"/>
        <v>kg</v>
      </c>
      <c r="J135" s="32" t="str">
        <f t="shared" si="20"/>
        <v>#DIV/0!</v>
      </c>
    </row>
    <row r="136" ht="15.75" customHeight="1">
      <c r="A136" s="11"/>
      <c r="B136" s="26">
        <v>1.0</v>
      </c>
      <c r="C136" s="26"/>
      <c r="D136" s="33"/>
      <c r="E136" s="28" t="str">
        <f t="shared" si="16"/>
        <v>#DIV/0!</v>
      </c>
      <c r="F136" s="34"/>
      <c r="G136" s="28" t="str">
        <f t="shared" si="17"/>
        <v>#DIV/0!</v>
      </c>
      <c r="H136" s="30" t="str">
        <f t="shared" si="18"/>
        <v>#DIV/0!</v>
      </c>
      <c r="I136" s="31" t="str">
        <f t="shared" si="19"/>
        <v/>
      </c>
      <c r="J136" s="32"/>
    </row>
    <row r="137" ht="15.75" customHeight="1">
      <c r="A137" s="11"/>
      <c r="B137" s="26">
        <v>1.0</v>
      </c>
      <c r="C137" s="26"/>
      <c r="D137" s="33"/>
      <c r="E137" s="28" t="str">
        <f t="shared" si="16"/>
        <v>#DIV/0!</v>
      </c>
      <c r="F137" s="34"/>
      <c r="G137" s="28" t="str">
        <f t="shared" si="17"/>
        <v>#DIV/0!</v>
      </c>
      <c r="H137" s="30" t="str">
        <f t="shared" si="18"/>
        <v>#DIV/0!</v>
      </c>
      <c r="I137" s="31" t="str">
        <f t="shared" si="19"/>
        <v/>
      </c>
      <c r="J137" s="32"/>
    </row>
    <row r="138" ht="15.75" customHeight="1">
      <c r="A138" s="35"/>
      <c r="B138" s="36"/>
      <c r="C138" s="36" t="s">
        <v>21</v>
      </c>
      <c r="D138" s="37">
        <f>SUM(D126:D135)</f>
        <v>0.382</v>
      </c>
      <c r="E138" s="11"/>
      <c r="F138" s="38"/>
      <c r="G138" s="38"/>
      <c r="H138" s="39" t="s">
        <v>22</v>
      </c>
      <c r="I138" s="15"/>
      <c r="J138" s="28" t="str">
        <f>SUM(J126:J137)</f>
        <v>#DIV/0!</v>
      </c>
    </row>
    <row r="139" ht="15.75" customHeight="1">
      <c r="A139" s="35"/>
      <c r="B139" s="37"/>
      <c r="C139" s="37"/>
      <c r="D139" s="37"/>
      <c r="E139" s="11"/>
      <c r="F139" s="38"/>
      <c r="G139" s="39" t="s">
        <v>23</v>
      </c>
      <c r="H139" s="40">
        <v>0.25</v>
      </c>
      <c r="I139" s="40"/>
      <c r="J139" s="28" t="str">
        <f>J138*H139</f>
        <v>#DIV/0!</v>
      </c>
    </row>
    <row r="140" ht="15.75" customHeight="1">
      <c r="A140" s="35"/>
      <c r="B140" s="37"/>
      <c r="C140" s="37"/>
      <c r="D140" s="37"/>
      <c r="E140" s="11"/>
      <c r="F140" s="11"/>
      <c r="G140" s="38"/>
      <c r="H140" s="39" t="s">
        <v>24</v>
      </c>
      <c r="I140" s="15"/>
      <c r="J140" s="28" t="str">
        <f>+J138+J139</f>
        <v>#DIV/0!</v>
      </c>
    </row>
    <row r="141" ht="15.75" customHeight="1">
      <c r="A141" s="35"/>
      <c r="B141" s="37"/>
      <c r="C141" s="37"/>
      <c r="D141" s="37"/>
      <c r="E141" s="38"/>
      <c r="F141" s="38"/>
      <c r="G141" s="39" t="s">
        <v>25</v>
      </c>
      <c r="H141" s="41">
        <v>0.06</v>
      </c>
      <c r="I141" s="40"/>
      <c r="J141" s="42" t="str">
        <f>J140*H141</f>
        <v>#DIV/0!</v>
      </c>
    </row>
    <row r="142" ht="15.75" customHeight="1">
      <c r="A142" s="35"/>
      <c r="B142" s="37"/>
      <c r="C142" s="37"/>
      <c r="D142" s="37"/>
      <c r="E142" s="11"/>
      <c r="F142" s="43"/>
      <c r="G142" s="38"/>
      <c r="H142" s="39" t="s">
        <v>26</v>
      </c>
      <c r="I142" s="15"/>
      <c r="J142" s="28" t="str">
        <f>+J140+J141</f>
        <v>#DIV/0!</v>
      </c>
    </row>
    <row r="143" ht="15.75" customHeight="1">
      <c r="A143" s="35"/>
      <c r="B143" s="37"/>
      <c r="C143" s="37"/>
      <c r="D143" s="37"/>
      <c r="E143" s="38"/>
      <c r="F143" s="39"/>
      <c r="G143" s="39" t="s">
        <v>27</v>
      </c>
      <c r="H143" s="44">
        <v>1.2</v>
      </c>
      <c r="I143" s="44"/>
      <c r="J143" s="28" t="str">
        <f>J142*H143</f>
        <v>#DIV/0!</v>
      </c>
    </row>
    <row r="144" ht="15.75" customHeight="1">
      <c r="A144" s="35"/>
      <c r="B144" s="37"/>
      <c r="C144" s="37"/>
      <c r="D144" s="37"/>
      <c r="E144" s="11"/>
      <c r="F144" s="15"/>
      <c r="G144" s="38"/>
      <c r="H144" s="39" t="s">
        <v>28</v>
      </c>
      <c r="I144" s="15"/>
      <c r="J144" s="28" t="str">
        <f>+J142+J143</f>
        <v>#DIV/0!</v>
      </c>
    </row>
    <row r="145" ht="15.75" customHeight="1">
      <c r="A145" s="35"/>
      <c r="B145" s="37"/>
      <c r="C145" s="37"/>
      <c r="D145" s="37"/>
      <c r="E145" s="11"/>
      <c r="F145" s="15"/>
      <c r="G145" s="45"/>
      <c r="H145" s="39" t="s">
        <v>29</v>
      </c>
      <c r="I145" s="15" t="s">
        <v>30</v>
      </c>
      <c r="J145" s="28" t="str">
        <f>J144/H123*1.16</f>
        <v>#DIV/0!</v>
      </c>
    </row>
    <row r="146" ht="15.75" customHeight="1">
      <c r="A146" s="46" t="s">
        <v>31</v>
      </c>
      <c r="B146" s="37"/>
      <c r="C146" s="37"/>
      <c r="D146" s="37"/>
      <c r="E146" s="37"/>
      <c r="F146" s="37"/>
      <c r="G146" s="37"/>
      <c r="H146" s="37"/>
      <c r="I146" s="37"/>
      <c r="J146" s="47"/>
    </row>
    <row r="147" ht="15.75" customHeight="1">
      <c r="A147" s="48"/>
      <c r="B147" s="49"/>
      <c r="C147" s="49"/>
      <c r="D147" s="49"/>
      <c r="E147" s="49"/>
      <c r="F147" s="49"/>
      <c r="G147" s="49"/>
      <c r="H147" s="49"/>
      <c r="I147" s="49"/>
      <c r="J147" s="20"/>
    </row>
    <row r="148" ht="15.75" customHeight="1">
      <c r="A148" s="50"/>
      <c r="J148" s="51"/>
    </row>
    <row r="149" ht="15.75" customHeight="1">
      <c r="A149" s="50"/>
      <c r="J149" s="51"/>
    </row>
    <row r="150" ht="15.75" customHeight="1">
      <c r="A150" s="50"/>
      <c r="J150" s="51"/>
    </row>
    <row r="151" ht="15.75" customHeight="1">
      <c r="A151" s="50"/>
      <c r="J151" s="51"/>
    </row>
    <row r="152" ht="15.75" customHeight="1">
      <c r="A152" s="50"/>
      <c r="J152" s="51"/>
    </row>
    <row r="153" ht="15.75" customHeight="1">
      <c r="A153" s="50"/>
      <c r="J153" s="51"/>
    </row>
    <row r="154" ht="15.75" customHeight="1">
      <c r="A154" s="50"/>
      <c r="J154" s="51"/>
    </row>
    <row r="155" ht="15.75" customHeight="1">
      <c r="A155" s="50"/>
      <c r="J155" s="51"/>
    </row>
    <row r="156" ht="15.75" customHeight="1">
      <c r="A156" s="50"/>
      <c r="J156" s="51"/>
    </row>
    <row r="157" ht="15.75" customHeight="1">
      <c r="A157" s="24"/>
      <c r="B157" s="52"/>
      <c r="C157" s="52"/>
      <c r="D157" s="52"/>
      <c r="E157" s="52"/>
      <c r="F157" s="52"/>
      <c r="G157" s="52"/>
      <c r="H157" s="52"/>
      <c r="I157" s="52"/>
      <c r="J157" s="25"/>
    </row>
    <row r="158" ht="15.75" customHeight="1"/>
    <row r="159" ht="15.75" customHeight="1"/>
    <row r="160" ht="15.75" customHeight="1"/>
    <row r="161" ht="15.75" customHeight="1"/>
    <row r="162" ht="15.75" customHeight="1"/>
    <row r="163" ht="15.75" customHeight="1">
      <c r="A163" s="1"/>
      <c r="B163" s="2" t="s">
        <v>0</v>
      </c>
      <c r="C163" s="3"/>
      <c r="D163" s="4"/>
      <c r="E163" s="4"/>
      <c r="F163" s="5"/>
      <c r="G163" s="6"/>
      <c r="H163" s="6"/>
      <c r="I163" s="7"/>
      <c r="J163" s="8"/>
    </row>
    <row r="164" ht="15.75" customHeight="1">
      <c r="A164" s="9" t="s">
        <v>1</v>
      </c>
      <c r="B164" s="10"/>
      <c r="C164" s="11"/>
      <c r="D164" s="11"/>
      <c r="E164" s="11"/>
      <c r="F164" s="11"/>
      <c r="G164" s="12" t="s">
        <v>2</v>
      </c>
      <c r="H164" s="13">
        <v>1.0</v>
      </c>
      <c r="I164" s="14"/>
      <c r="J164" s="15"/>
    </row>
    <row r="165" ht="15.75" customHeight="1">
      <c r="A165" s="16"/>
      <c r="B165" s="17" t="s">
        <v>3</v>
      </c>
      <c r="C165" s="18"/>
      <c r="D165" s="17" t="s">
        <v>4</v>
      </c>
      <c r="E165" s="18"/>
      <c r="F165" s="17" t="s">
        <v>5</v>
      </c>
      <c r="G165" s="18"/>
      <c r="H165" s="19" t="s">
        <v>6</v>
      </c>
      <c r="I165" s="20"/>
      <c r="J165" s="11"/>
    </row>
    <row r="166" ht="15.75" customHeight="1">
      <c r="A166" s="21" t="s">
        <v>51</v>
      </c>
      <c r="B166" s="22" t="s">
        <v>8</v>
      </c>
      <c r="C166" s="23" t="s">
        <v>3</v>
      </c>
      <c r="D166" s="23" t="s">
        <v>9</v>
      </c>
      <c r="E166" s="23" t="s">
        <v>10</v>
      </c>
      <c r="F166" s="23" t="s">
        <v>11</v>
      </c>
      <c r="G166" s="23" t="s">
        <v>12</v>
      </c>
      <c r="H166" s="24"/>
      <c r="I166" s="25"/>
      <c r="J166" s="23" t="s">
        <v>13</v>
      </c>
    </row>
    <row r="167" ht="15.75" customHeight="1">
      <c r="A167" s="11" t="s">
        <v>39</v>
      </c>
      <c r="B167" s="26">
        <v>1.0</v>
      </c>
      <c r="C167" s="27" t="s">
        <v>15</v>
      </c>
      <c r="D167" s="27">
        <v>1.0</v>
      </c>
      <c r="E167" s="28">
        <f t="shared" ref="E167:E178" si="21">B167/D167</f>
        <v>1</v>
      </c>
      <c r="F167" s="29"/>
      <c r="G167" s="28">
        <f t="shared" ref="G167:G178" si="22">F167/E167</f>
        <v>0</v>
      </c>
      <c r="H167" s="30">
        <f t="shared" ref="H167:H178" si="23">($H$2*1)/E167</f>
        <v>1</v>
      </c>
      <c r="I167" s="31" t="str">
        <f t="shared" ref="I167:I178" si="24">C167</f>
        <v>Kg</v>
      </c>
      <c r="J167" s="32">
        <f t="shared" ref="J167:J176" si="25">H167*F167</f>
        <v>0</v>
      </c>
    </row>
    <row r="168" ht="15.75" customHeight="1">
      <c r="A168" s="11" t="s">
        <v>52</v>
      </c>
      <c r="B168" s="26">
        <v>1.0</v>
      </c>
      <c r="C168" s="27" t="s">
        <v>17</v>
      </c>
      <c r="D168" s="27">
        <v>1.0</v>
      </c>
      <c r="E168" s="28">
        <f t="shared" si="21"/>
        <v>1</v>
      </c>
      <c r="F168" s="29"/>
      <c r="G168" s="28">
        <f t="shared" si="22"/>
        <v>0</v>
      </c>
      <c r="H168" s="30">
        <f t="shared" si="23"/>
        <v>1</v>
      </c>
      <c r="I168" s="31" t="str">
        <f t="shared" si="24"/>
        <v>kg</v>
      </c>
      <c r="J168" s="32">
        <f t="shared" si="25"/>
        <v>0</v>
      </c>
    </row>
    <row r="169" ht="15.75" customHeight="1">
      <c r="A169" s="11" t="s">
        <v>53</v>
      </c>
      <c r="B169" s="26">
        <v>1.0</v>
      </c>
      <c r="C169" s="27" t="s">
        <v>19</v>
      </c>
      <c r="D169" s="27">
        <v>1.0</v>
      </c>
      <c r="E169" s="28">
        <f t="shared" si="21"/>
        <v>1</v>
      </c>
      <c r="F169" s="29"/>
      <c r="G169" s="28">
        <f t="shared" si="22"/>
        <v>0</v>
      </c>
      <c r="H169" s="30">
        <f t="shared" si="23"/>
        <v>1</v>
      </c>
      <c r="I169" s="31" t="str">
        <f t="shared" si="24"/>
        <v>pz</v>
      </c>
      <c r="J169" s="32">
        <f t="shared" si="25"/>
        <v>0</v>
      </c>
    </row>
    <row r="170" ht="15.75" customHeight="1">
      <c r="A170" s="11" t="s">
        <v>54</v>
      </c>
      <c r="B170" s="26">
        <v>1.0</v>
      </c>
      <c r="C170" s="27" t="s">
        <v>15</v>
      </c>
      <c r="D170" s="27">
        <v>0.5</v>
      </c>
      <c r="E170" s="28">
        <f t="shared" si="21"/>
        <v>2</v>
      </c>
      <c r="F170" s="29"/>
      <c r="G170" s="28">
        <f t="shared" si="22"/>
        <v>0</v>
      </c>
      <c r="H170" s="30">
        <f t="shared" si="23"/>
        <v>0.5</v>
      </c>
      <c r="I170" s="31" t="str">
        <f t="shared" si="24"/>
        <v>Kg</v>
      </c>
      <c r="J170" s="32">
        <f t="shared" si="25"/>
        <v>0</v>
      </c>
    </row>
    <row r="171" ht="15.75" customHeight="1">
      <c r="A171" s="10"/>
      <c r="B171" s="26">
        <v>1.0</v>
      </c>
      <c r="C171" s="27" t="s">
        <v>15</v>
      </c>
      <c r="D171" s="27"/>
      <c r="E171" s="28" t="str">
        <f t="shared" si="21"/>
        <v>#DIV/0!</v>
      </c>
      <c r="F171" s="29"/>
      <c r="G171" s="28" t="str">
        <f t="shared" si="22"/>
        <v>#DIV/0!</v>
      </c>
      <c r="H171" s="30" t="str">
        <f t="shared" si="23"/>
        <v>#DIV/0!</v>
      </c>
      <c r="I171" s="31" t="str">
        <f t="shared" si="24"/>
        <v>Kg</v>
      </c>
      <c r="J171" s="32" t="str">
        <f t="shared" si="25"/>
        <v>#DIV/0!</v>
      </c>
    </row>
    <row r="172" ht="15.75" customHeight="1">
      <c r="A172" s="10"/>
      <c r="B172" s="26">
        <v>1.0</v>
      </c>
      <c r="C172" s="27" t="s">
        <v>36</v>
      </c>
      <c r="D172" s="27"/>
      <c r="E172" s="28" t="str">
        <f t="shared" si="21"/>
        <v>#DIV/0!</v>
      </c>
      <c r="F172" s="29"/>
      <c r="G172" s="28" t="str">
        <f t="shared" si="22"/>
        <v>#DIV/0!</v>
      </c>
      <c r="H172" s="30" t="str">
        <f t="shared" si="23"/>
        <v>#DIV/0!</v>
      </c>
      <c r="I172" s="31" t="str">
        <f t="shared" si="24"/>
        <v>Lt</v>
      </c>
      <c r="J172" s="32" t="str">
        <f t="shared" si="25"/>
        <v>#DIV/0!</v>
      </c>
    </row>
    <row r="173" ht="15.75" customHeight="1">
      <c r="A173" s="11"/>
      <c r="B173" s="26">
        <v>1.0</v>
      </c>
      <c r="C173" s="27" t="s">
        <v>15</v>
      </c>
      <c r="D173" s="27"/>
      <c r="E173" s="28" t="str">
        <f t="shared" si="21"/>
        <v>#DIV/0!</v>
      </c>
      <c r="F173" s="29"/>
      <c r="G173" s="28" t="str">
        <f t="shared" si="22"/>
        <v>#DIV/0!</v>
      </c>
      <c r="H173" s="30" t="str">
        <f t="shared" si="23"/>
        <v>#DIV/0!</v>
      </c>
      <c r="I173" s="31" t="str">
        <f t="shared" si="24"/>
        <v>Kg</v>
      </c>
      <c r="J173" s="32" t="str">
        <f t="shared" si="25"/>
        <v>#DIV/0!</v>
      </c>
    </row>
    <row r="174" ht="15.75" customHeight="1">
      <c r="A174" s="11"/>
      <c r="B174" s="26">
        <v>1.0</v>
      </c>
      <c r="C174" s="27" t="s">
        <v>15</v>
      </c>
      <c r="D174" s="27"/>
      <c r="E174" s="28" t="str">
        <f t="shared" si="21"/>
        <v>#DIV/0!</v>
      </c>
      <c r="F174" s="29"/>
      <c r="G174" s="28" t="str">
        <f t="shared" si="22"/>
        <v>#DIV/0!</v>
      </c>
      <c r="H174" s="30" t="str">
        <f t="shared" si="23"/>
        <v>#DIV/0!</v>
      </c>
      <c r="I174" s="31" t="str">
        <f t="shared" si="24"/>
        <v>Kg</v>
      </c>
      <c r="J174" s="32" t="str">
        <f t="shared" si="25"/>
        <v>#DIV/0!</v>
      </c>
    </row>
    <row r="175" ht="15.75" customHeight="1">
      <c r="A175" s="11"/>
      <c r="B175" s="26">
        <v>1.0</v>
      </c>
      <c r="C175" s="27" t="s">
        <v>15</v>
      </c>
      <c r="D175" s="27"/>
      <c r="E175" s="28" t="str">
        <f t="shared" si="21"/>
        <v>#DIV/0!</v>
      </c>
      <c r="F175" s="29"/>
      <c r="G175" s="28" t="str">
        <f t="shared" si="22"/>
        <v>#DIV/0!</v>
      </c>
      <c r="H175" s="30" t="str">
        <f t="shared" si="23"/>
        <v>#DIV/0!</v>
      </c>
      <c r="I175" s="31" t="str">
        <f t="shared" si="24"/>
        <v>Kg</v>
      </c>
      <c r="J175" s="32" t="str">
        <f t="shared" si="25"/>
        <v>#DIV/0!</v>
      </c>
    </row>
    <row r="176" ht="15.75" customHeight="1">
      <c r="A176" s="11"/>
      <c r="B176" s="26">
        <v>1.0</v>
      </c>
      <c r="C176" s="26" t="s">
        <v>17</v>
      </c>
      <c r="D176" s="33"/>
      <c r="E176" s="28" t="str">
        <f t="shared" si="21"/>
        <v>#DIV/0!</v>
      </c>
      <c r="F176" s="34"/>
      <c r="G176" s="28" t="str">
        <f t="shared" si="22"/>
        <v>#DIV/0!</v>
      </c>
      <c r="H176" s="30" t="str">
        <f t="shared" si="23"/>
        <v>#DIV/0!</v>
      </c>
      <c r="I176" s="31" t="str">
        <f t="shared" si="24"/>
        <v>kg</v>
      </c>
      <c r="J176" s="32" t="str">
        <f t="shared" si="25"/>
        <v>#DIV/0!</v>
      </c>
    </row>
    <row r="177" ht="15.75" customHeight="1">
      <c r="A177" s="11"/>
      <c r="B177" s="26">
        <v>1.0</v>
      </c>
      <c r="C177" s="26"/>
      <c r="D177" s="33"/>
      <c r="E177" s="28" t="str">
        <f t="shared" si="21"/>
        <v>#DIV/0!</v>
      </c>
      <c r="F177" s="34"/>
      <c r="G177" s="28" t="str">
        <f t="shared" si="22"/>
        <v>#DIV/0!</v>
      </c>
      <c r="H177" s="30" t="str">
        <f t="shared" si="23"/>
        <v>#DIV/0!</v>
      </c>
      <c r="I177" s="31" t="str">
        <f t="shared" si="24"/>
        <v/>
      </c>
      <c r="J177" s="32"/>
    </row>
    <row r="178" ht="15.75" customHeight="1">
      <c r="A178" s="11"/>
      <c r="B178" s="26">
        <v>1.0</v>
      </c>
      <c r="C178" s="26"/>
      <c r="D178" s="33"/>
      <c r="E178" s="28" t="str">
        <f t="shared" si="21"/>
        <v>#DIV/0!</v>
      </c>
      <c r="F178" s="34"/>
      <c r="G178" s="28" t="str">
        <f t="shared" si="22"/>
        <v>#DIV/0!</v>
      </c>
      <c r="H178" s="30" t="str">
        <f t="shared" si="23"/>
        <v>#DIV/0!</v>
      </c>
      <c r="I178" s="31" t="str">
        <f t="shared" si="24"/>
        <v/>
      </c>
      <c r="J178" s="32"/>
    </row>
    <row r="179" ht="15.75" customHeight="1">
      <c r="A179" s="35"/>
      <c r="B179" s="36"/>
      <c r="C179" s="36" t="s">
        <v>21</v>
      </c>
      <c r="D179" s="37">
        <f>SUM(D167:D176)</f>
        <v>3.5</v>
      </c>
      <c r="E179" s="11"/>
      <c r="F179" s="38"/>
      <c r="G179" s="38"/>
      <c r="H179" s="39" t="s">
        <v>22</v>
      </c>
      <c r="I179" s="15"/>
      <c r="J179" s="28" t="str">
        <f>SUM(J167:J178)</f>
        <v>#DIV/0!</v>
      </c>
    </row>
    <row r="180" ht="15.75" customHeight="1">
      <c r="A180" s="35"/>
      <c r="B180" s="37"/>
      <c r="C180" s="37"/>
      <c r="D180" s="37"/>
      <c r="E180" s="11"/>
      <c r="F180" s="38"/>
      <c r="G180" s="39" t="s">
        <v>23</v>
      </c>
      <c r="H180" s="40">
        <v>0.25</v>
      </c>
      <c r="I180" s="40"/>
      <c r="J180" s="28" t="str">
        <f>J179*H180</f>
        <v>#DIV/0!</v>
      </c>
    </row>
    <row r="181" ht="15.75" customHeight="1">
      <c r="A181" s="35"/>
      <c r="B181" s="37"/>
      <c r="C181" s="37"/>
      <c r="D181" s="37"/>
      <c r="E181" s="11"/>
      <c r="F181" s="11"/>
      <c r="G181" s="38"/>
      <c r="H181" s="39" t="s">
        <v>24</v>
      </c>
      <c r="I181" s="15"/>
      <c r="J181" s="28" t="str">
        <f>+J179+J180</f>
        <v>#DIV/0!</v>
      </c>
    </row>
    <row r="182" ht="15.75" customHeight="1">
      <c r="A182" s="35"/>
      <c r="B182" s="37"/>
      <c r="C182" s="37"/>
      <c r="D182" s="37"/>
      <c r="E182" s="38"/>
      <c r="F182" s="38"/>
      <c r="G182" s="39" t="s">
        <v>25</v>
      </c>
      <c r="H182" s="41">
        <v>0.06</v>
      </c>
      <c r="I182" s="40"/>
      <c r="J182" s="42" t="str">
        <f>J181*H182</f>
        <v>#DIV/0!</v>
      </c>
    </row>
    <row r="183" ht="15.75" customHeight="1">
      <c r="A183" s="35"/>
      <c r="B183" s="37"/>
      <c r="C183" s="37"/>
      <c r="D183" s="37"/>
      <c r="E183" s="11"/>
      <c r="F183" s="43"/>
      <c r="G183" s="38"/>
      <c r="H183" s="39" t="s">
        <v>26</v>
      </c>
      <c r="I183" s="15"/>
      <c r="J183" s="28" t="str">
        <f>+J181+J182</f>
        <v>#DIV/0!</v>
      </c>
    </row>
    <row r="184" ht="15.75" customHeight="1">
      <c r="A184" s="35"/>
      <c r="B184" s="37"/>
      <c r="C184" s="37"/>
      <c r="D184" s="37"/>
      <c r="E184" s="38"/>
      <c r="F184" s="39"/>
      <c r="G184" s="39" t="s">
        <v>27</v>
      </c>
      <c r="H184" s="44">
        <v>1.2</v>
      </c>
      <c r="I184" s="44"/>
      <c r="J184" s="28" t="str">
        <f>J183*H184</f>
        <v>#DIV/0!</v>
      </c>
    </row>
    <row r="185" ht="15.75" customHeight="1">
      <c r="A185" s="35"/>
      <c r="B185" s="37"/>
      <c r="C185" s="37"/>
      <c r="D185" s="37"/>
      <c r="E185" s="11"/>
      <c r="F185" s="15"/>
      <c r="G185" s="38"/>
      <c r="H185" s="39" t="s">
        <v>28</v>
      </c>
      <c r="I185" s="15"/>
      <c r="J185" s="28" t="str">
        <f>+J183+J184</f>
        <v>#DIV/0!</v>
      </c>
    </row>
    <row r="186" ht="15.75" customHeight="1">
      <c r="A186" s="35"/>
      <c r="B186" s="37"/>
      <c r="C186" s="37"/>
      <c r="D186" s="37"/>
      <c r="E186" s="11"/>
      <c r="F186" s="15"/>
      <c r="G186" s="45"/>
      <c r="H186" s="39" t="s">
        <v>29</v>
      </c>
      <c r="I186" s="15" t="s">
        <v>30</v>
      </c>
      <c r="J186" s="28" t="str">
        <f>J185/H164*1.16</f>
        <v>#DIV/0!</v>
      </c>
    </row>
    <row r="187" ht="15.75" customHeight="1">
      <c r="A187" s="46" t="s">
        <v>31</v>
      </c>
      <c r="B187" s="37"/>
      <c r="C187" s="37"/>
      <c r="D187" s="37"/>
      <c r="E187" s="37"/>
      <c r="F187" s="37"/>
      <c r="G187" s="37"/>
      <c r="H187" s="37"/>
      <c r="I187" s="37"/>
      <c r="J187" s="47"/>
    </row>
    <row r="188" ht="15.75" customHeight="1">
      <c r="A188" s="48" t="s">
        <v>55</v>
      </c>
      <c r="B188" s="49"/>
      <c r="C188" s="49"/>
      <c r="D188" s="49"/>
      <c r="E188" s="49"/>
      <c r="F188" s="49"/>
      <c r="G188" s="49"/>
      <c r="H188" s="49"/>
      <c r="I188" s="49"/>
      <c r="J188" s="20"/>
    </row>
    <row r="189" ht="15.75" customHeight="1">
      <c r="A189" s="50"/>
      <c r="J189" s="51"/>
    </row>
    <row r="190" ht="15.75" customHeight="1">
      <c r="A190" s="50"/>
      <c r="J190" s="51"/>
    </row>
    <row r="191" ht="15.75" customHeight="1">
      <c r="A191" s="50"/>
      <c r="J191" s="51"/>
    </row>
    <row r="192" ht="15.75" customHeight="1">
      <c r="A192" s="50"/>
      <c r="J192" s="51"/>
    </row>
    <row r="193" ht="15.75" customHeight="1">
      <c r="A193" s="50"/>
      <c r="J193" s="51"/>
    </row>
    <row r="194" ht="15.75" customHeight="1">
      <c r="A194" s="50"/>
      <c r="J194" s="51"/>
    </row>
    <row r="195" ht="15.75" customHeight="1">
      <c r="A195" s="50"/>
      <c r="J195" s="51"/>
    </row>
    <row r="196" ht="15.75" customHeight="1">
      <c r="A196" s="50"/>
      <c r="J196" s="51"/>
    </row>
    <row r="197" ht="15.75" customHeight="1">
      <c r="A197" s="50"/>
      <c r="J197" s="51"/>
    </row>
    <row r="198" ht="15.75" customHeight="1">
      <c r="A198" s="24"/>
      <c r="B198" s="52"/>
      <c r="C198" s="52"/>
      <c r="D198" s="52"/>
      <c r="E198" s="52"/>
      <c r="F198" s="52"/>
      <c r="G198" s="52"/>
      <c r="H198" s="52"/>
      <c r="I198" s="52"/>
      <c r="J198" s="25"/>
    </row>
    <row r="199" ht="15.75" customHeight="1"/>
    <row r="200" ht="15.75" customHeight="1"/>
    <row r="201" ht="15.75" customHeight="1"/>
    <row r="202" ht="15.75" customHeight="1"/>
    <row r="203" ht="15.75" customHeight="1"/>
    <row r="204" ht="15.75" customHeight="1">
      <c r="A204" s="1"/>
      <c r="B204" s="2" t="s">
        <v>0</v>
      </c>
      <c r="C204" s="3"/>
      <c r="D204" s="4"/>
      <c r="E204" s="4"/>
      <c r="F204" s="5"/>
      <c r="G204" s="6"/>
      <c r="H204" s="6"/>
      <c r="I204" s="7"/>
      <c r="J204" s="8"/>
    </row>
    <row r="205" ht="15.75" customHeight="1">
      <c r="A205" s="9" t="s">
        <v>1</v>
      </c>
      <c r="B205" s="10"/>
      <c r="C205" s="11"/>
      <c r="D205" s="11"/>
      <c r="E205" s="11"/>
      <c r="F205" s="11"/>
      <c r="G205" s="12" t="s">
        <v>2</v>
      </c>
      <c r="H205" s="13">
        <v>1.0</v>
      </c>
      <c r="I205" s="14"/>
      <c r="J205" s="15"/>
    </row>
    <row r="206" ht="15.75" customHeight="1">
      <c r="A206" s="16"/>
      <c r="B206" s="17" t="s">
        <v>3</v>
      </c>
      <c r="C206" s="18"/>
      <c r="D206" s="17" t="s">
        <v>4</v>
      </c>
      <c r="E206" s="18"/>
      <c r="F206" s="17" t="s">
        <v>5</v>
      </c>
      <c r="G206" s="18"/>
      <c r="H206" s="19" t="s">
        <v>6</v>
      </c>
      <c r="I206" s="20"/>
      <c r="J206" s="11"/>
    </row>
    <row r="207" ht="15.75" customHeight="1">
      <c r="A207" s="21" t="s">
        <v>52</v>
      </c>
      <c r="B207" s="22" t="s">
        <v>8</v>
      </c>
      <c r="C207" s="23" t="s">
        <v>3</v>
      </c>
      <c r="D207" s="23" t="s">
        <v>9</v>
      </c>
      <c r="E207" s="23" t="s">
        <v>10</v>
      </c>
      <c r="F207" s="23" t="s">
        <v>11</v>
      </c>
      <c r="G207" s="23" t="s">
        <v>12</v>
      </c>
      <c r="H207" s="24"/>
      <c r="I207" s="25"/>
      <c r="J207" s="23" t="s">
        <v>13</v>
      </c>
    </row>
    <row r="208" ht="15.75" customHeight="1">
      <c r="A208" s="11" t="s">
        <v>56</v>
      </c>
      <c r="B208" s="55">
        <v>0.37</v>
      </c>
      <c r="C208" s="27" t="s">
        <v>40</v>
      </c>
      <c r="D208" s="56">
        <v>0.37</v>
      </c>
      <c r="E208" s="28">
        <f t="shared" ref="E208:E219" si="26">B208/D208</f>
        <v>1</v>
      </c>
      <c r="F208" s="57">
        <v>60.0</v>
      </c>
      <c r="G208" s="28">
        <f t="shared" ref="G208:G219" si="27">F208/E208</f>
        <v>60</v>
      </c>
      <c r="H208" s="30">
        <f t="shared" ref="H208:H219" si="28">($H$2*1)/E208</f>
        <v>1</v>
      </c>
      <c r="I208" s="31" t="str">
        <f t="shared" ref="I208:I219" si="29">C208</f>
        <v>lt</v>
      </c>
      <c r="J208" s="32">
        <f t="shared" ref="J208:J209" si="30">H208*F208</f>
        <v>60</v>
      </c>
    </row>
    <row r="209" ht="15.75" customHeight="1">
      <c r="A209" s="11" t="s">
        <v>18</v>
      </c>
      <c r="B209" s="26">
        <v>1.0</v>
      </c>
      <c r="C209" s="27" t="s">
        <v>17</v>
      </c>
      <c r="D209" s="56">
        <v>0.2</v>
      </c>
      <c r="E209" s="28">
        <f t="shared" si="26"/>
        <v>5</v>
      </c>
      <c r="F209" s="57">
        <v>35.0</v>
      </c>
      <c r="G209" s="28">
        <f t="shared" si="27"/>
        <v>7</v>
      </c>
      <c r="H209" s="30">
        <f t="shared" si="28"/>
        <v>0.2</v>
      </c>
      <c r="I209" s="31" t="str">
        <f t="shared" si="29"/>
        <v>kg</v>
      </c>
      <c r="J209" s="32">
        <f t="shared" si="30"/>
        <v>7</v>
      </c>
    </row>
    <row r="210" ht="15.75" customHeight="1">
      <c r="A210" s="11" t="s">
        <v>57</v>
      </c>
      <c r="B210" s="26">
        <v>1.0</v>
      </c>
      <c r="C210" s="27" t="s">
        <v>17</v>
      </c>
      <c r="D210" s="27"/>
      <c r="E210" s="28" t="str">
        <f t="shared" si="26"/>
        <v>#DIV/0!</v>
      </c>
      <c r="F210" s="29"/>
      <c r="G210" s="28" t="str">
        <f t="shared" si="27"/>
        <v>#DIV/0!</v>
      </c>
      <c r="H210" s="30" t="str">
        <f t="shared" si="28"/>
        <v>#DIV/0!</v>
      </c>
      <c r="I210" s="31" t="str">
        <f t="shared" si="29"/>
        <v>kg</v>
      </c>
      <c r="J210" s="32"/>
    </row>
    <row r="211" ht="15.75" customHeight="1">
      <c r="A211" s="11"/>
      <c r="B211" s="26">
        <v>1.0</v>
      </c>
      <c r="C211" s="27" t="s">
        <v>15</v>
      </c>
      <c r="D211" s="27"/>
      <c r="E211" s="28" t="str">
        <f t="shared" si="26"/>
        <v>#DIV/0!</v>
      </c>
      <c r="F211" s="29"/>
      <c r="G211" s="28" t="str">
        <f t="shared" si="27"/>
        <v>#DIV/0!</v>
      </c>
      <c r="H211" s="30" t="str">
        <f t="shared" si="28"/>
        <v>#DIV/0!</v>
      </c>
      <c r="I211" s="31" t="str">
        <f t="shared" si="29"/>
        <v>Kg</v>
      </c>
      <c r="J211" s="32"/>
    </row>
    <row r="212" ht="15.75" customHeight="1">
      <c r="A212" s="10"/>
      <c r="B212" s="26">
        <v>1.0</v>
      </c>
      <c r="C212" s="27" t="s">
        <v>15</v>
      </c>
      <c r="D212" s="27"/>
      <c r="E212" s="28" t="str">
        <f t="shared" si="26"/>
        <v>#DIV/0!</v>
      </c>
      <c r="F212" s="29"/>
      <c r="G212" s="28" t="str">
        <f t="shared" si="27"/>
        <v>#DIV/0!</v>
      </c>
      <c r="H212" s="30" t="str">
        <f t="shared" si="28"/>
        <v>#DIV/0!</v>
      </c>
      <c r="I212" s="31" t="str">
        <f t="shared" si="29"/>
        <v>Kg</v>
      </c>
      <c r="J212" s="32"/>
    </row>
    <row r="213" ht="15.75" customHeight="1">
      <c r="A213" s="10"/>
      <c r="B213" s="26">
        <v>1.0</v>
      </c>
      <c r="C213" s="27" t="s">
        <v>36</v>
      </c>
      <c r="D213" s="27"/>
      <c r="E213" s="28" t="str">
        <f t="shared" si="26"/>
        <v>#DIV/0!</v>
      </c>
      <c r="F213" s="29"/>
      <c r="G213" s="28" t="str">
        <f t="shared" si="27"/>
        <v>#DIV/0!</v>
      </c>
      <c r="H213" s="30" t="str">
        <f t="shared" si="28"/>
        <v>#DIV/0!</v>
      </c>
      <c r="I213" s="31" t="str">
        <f t="shared" si="29"/>
        <v>Lt</v>
      </c>
      <c r="J213" s="32"/>
    </row>
    <row r="214" ht="15.75" customHeight="1">
      <c r="A214" s="11"/>
      <c r="B214" s="26">
        <v>1.0</v>
      </c>
      <c r="C214" s="27" t="s">
        <v>15</v>
      </c>
      <c r="D214" s="27"/>
      <c r="E214" s="28" t="str">
        <f t="shared" si="26"/>
        <v>#DIV/0!</v>
      </c>
      <c r="F214" s="29"/>
      <c r="G214" s="28" t="str">
        <f t="shared" si="27"/>
        <v>#DIV/0!</v>
      </c>
      <c r="H214" s="30" t="str">
        <f t="shared" si="28"/>
        <v>#DIV/0!</v>
      </c>
      <c r="I214" s="31" t="str">
        <f t="shared" si="29"/>
        <v>Kg</v>
      </c>
      <c r="J214" s="32"/>
    </row>
    <row r="215" ht="15.75" customHeight="1">
      <c r="A215" s="11"/>
      <c r="B215" s="26">
        <v>1.0</v>
      </c>
      <c r="C215" s="27" t="s">
        <v>15</v>
      </c>
      <c r="D215" s="27"/>
      <c r="E215" s="28" t="str">
        <f t="shared" si="26"/>
        <v>#DIV/0!</v>
      </c>
      <c r="F215" s="29"/>
      <c r="G215" s="28" t="str">
        <f t="shared" si="27"/>
        <v>#DIV/0!</v>
      </c>
      <c r="H215" s="30" t="str">
        <f t="shared" si="28"/>
        <v>#DIV/0!</v>
      </c>
      <c r="I215" s="31" t="str">
        <f t="shared" si="29"/>
        <v>Kg</v>
      </c>
      <c r="J215" s="32"/>
    </row>
    <row r="216" ht="15.75" customHeight="1">
      <c r="A216" s="11"/>
      <c r="B216" s="26">
        <v>1.0</v>
      </c>
      <c r="C216" s="27" t="s">
        <v>15</v>
      </c>
      <c r="D216" s="27"/>
      <c r="E216" s="28" t="str">
        <f t="shared" si="26"/>
        <v>#DIV/0!</v>
      </c>
      <c r="F216" s="29"/>
      <c r="G216" s="28" t="str">
        <f t="shared" si="27"/>
        <v>#DIV/0!</v>
      </c>
      <c r="H216" s="30" t="str">
        <f t="shared" si="28"/>
        <v>#DIV/0!</v>
      </c>
      <c r="I216" s="31" t="str">
        <f t="shared" si="29"/>
        <v>Kg</v>
      </c>
      <c r="J216" s="32"/>
    </row>
    <row r="217" ht="15.75" customHeight="1">
      <c r="A217" s="11"/>
      <c r="B217" s="26">
        <v>1.0</v>
      </c>
      <c r="C217" s="26" t="s">
        <v>17</v>
      </c>
      <c r="D217" s="33"/>
      <c r="E217" s="28" t="str">
        <f t="shared" si="26"/>
        <v>#DIV/0!</v>
      </c>
      <c r="F217" s="34"/>
      <c r="G217" s="28" t="str">
        <f t="shared" si="27"/>
        <v>#DIV/0!</v>
      </c>
      <c r="H217" s="30" t="str">
        <f t="shared" si="28"/>
        <v>#DIV/0!</v>
      </c>
      <c r="I217" s="31" t="str">
        <f t="shared" si="29"/>
        <v>kg</v>
      </c>
      <c r="J217" s="32"/>
    </row>
    <row r="218" ht="15.75" customHeight="1">
      <c r="A218" s="11"/>
      <c r="B218" s="26">
        <v>1.0</v>
      </c>
      <c r="C218" s="26"/>
      <c r="D218" s="33"/>
      <c r="E218" s="28" t="str">
        <f t="shared" si="26"/>
        <v>#DIV/0!</v>
      </c>
      <c r="F218" s="34"/>
      <c r="G218" s="28" t="str">
        <f t="shared" si="27"/>
        <v>#DIV/0!</v>
      </c>
      <c r="H218" s="30" t="str">
        <f t="shared" si="28"/>
        <v>#DIV/0!</v>
      </c>
      <c r="I218" s="31" t="str">
        <f t="shared" si="29"/>
        <v/>
      </c>
      <c r="J218" s="32"/>
    </row>
    <row r="219" ht="15.75" customHeight="1">
      <c r="A219" s="11"/>
      <c r="B219" s="26">
        <v>1.0</v>
      </c>
      <c r="C219" s="26"/>
      <c r="D219" s="33"/>
      <c r="E219" s="28" t="str">
        <f t="shared" si="26"/>
        <v>#DIV/0!</v>
      </c>
      <c r="F219" s="34"/>
      <c r="G219" s="28" t="str">
        <f t="shared" si="27"/>
        <v>#DIV/0!</v>
      </c>
      <c r="H219" s="30" t="str">
        <f t="shared" si="28"/>
        <v>#DIV/0!</v>
      </c>
      <c r="I219" s="31" t="str">
        <f t="shared" si="29"/>
        <v/>
      </c>
      <c r="J219" s="32"/>
    </row>
    <row r="220" ht="15.75" customHeight="1">
      <c r="A220" s="35"/>
      <c r="B220" s="36"/>
      <c r="C220" s="36" t="s">
        <v>21</v>
      </c>
      <c r="D220" s="37">
        <f>SUM(D208:D217)</f>
        <v>0.57</v>
      </c>
      <c r="E220" s="11"/>
      <c r="F220" s="38"/>
      <c r="G220" s="38"/>
      <c r="H220" s="39" t="s">
        <v>22</v>
      </c>
      <c r="I220" s="15"/>
      <c r="J220" s="28">
        <f>SUM(J208:J219)</f>
        <v>67</v>
      </c>
    </row>
    <row r="221" ht="15.75" customHeight="1">
      <c r="A221" s="35"/>
      <c r="B221" s="37"/>
      <c r="C221" s="37"/>
      <c r="D221" s="37"/>
      <c r="E221" s="11"/>
      <c r="F221" s="38"/>
      <c r="G221" s="39" t="s">
        <v>23</v>
      </c>
      <c r="H221" s="40">
        <v>0.25</v>
      </c>
      <c r="I221" s="40"/>
      <c r="J221" s="28">
        <f>J220*H221</f>
        <v>16.75</v>
      </c>
    </row>
    <row r="222" ht="15.75" customHeight="1">
      <c r="A222" s="35"/>
      <c r="B222" s="37"/>
      <c r="C222" s="37"/>
      <c r="D222" s="37"/>
      <c r="E222" s="11"/>
      <c r="F222" s="11"/>
      <c r="G222" s="38"/>
      <c r="H222" s="39" t="s">
        <v>24</v>
      </c>
      <c r="I222" s="15"/>
      <c r="J222" s="28">
        <f>+J220+J221</f>
        <v>83.75</v>
      </c>
    </row>
    <row r="223" ht="15.75" customHeight="1">
      <c r="A223" s="35"/>
      <c r="B223" s="37"/>
      <c r="C223" s="37"/>
      <c r="D223" s="37"/>
      <c r="E223" s="38"/>
      <c r="F223" s="38"/>
      <c r="G223" s="39" t="s">
        <v>25</v>
      </c>
      <c r="H223" s="41">
        <v>0.06</v>
      </c>
      <c r="I223" s="40"/>
      <c r="J223" s="42">
        <f>J222*H223</f>
        <v>5.025</v>
      </c>
    </row>
    <row r="224" ht="15.75" customHeight="1">
      <c r="A224" s="35"/>
      <c r="B224" s="37"/>
      <c r="C224" s="37"/>
      <c r="D224" s="37"/>
      <c r="E224" s="11"/>
      <c r="F224" s="43"/>
      <c r="G224" s="38"/>
      <c r="H224" s="39" t="s">
        <v>26</v>
      </c>
      <c r="I224" s="15"/>
      <c r="J224" s="28">
        <f>+J222+J223</f>
        <v>88.775</v>
      </c>
    </row>
    <row r="225" ht="15.75" customHeight="1">
      <c r="A225" s="35"/>
      <c r="B225" s="37"/>
      <c r="C225" s="37"/>
      <c r="D225" s="37"/>
      <c r="E225" s="38"/>
      <c r="F225" s="39"/>
      <c r="G225" s="39" t="s">
        <v>27</v>
      </c>
      <c r="H225" s="44">
        <v>1.2</v>
      </c>
      <c r="I225" s="44"/>
      <c r="J225" s="28">
        <f>J224*H225</f>
        <v>106.53</v>
      </c>
    </row>
    <row r="226" ht="15.75" customHeight="1">
      <c r="A226" s="35"/>
      <c r="B226" s="37"/>
      <c r="C226" s="37"/>
      <c r="D226" s="37"/>
      <c r="E226" s="11"/>
      <c r="F226" s="15"/>
      <c r="G226" s="38"/>
      <c r="H226" s="39" t="s">
        <v>28</v>
      </c>
      <c r="I226" s="15"/>
      <c r="J226" s="28">
        <f>+J224+J225</f>
        <v>195.305</v>
      </c>
    </row>
    <row r="227" ht="15.75" customHeight="1">
      <c r="A227" s="35"/>
      <c r="B227" s="37"/>
      <c r="C227" s="37"/>
      <c r="D227" s="37"/>
      <c r="E227" s="11"/>
      <c r="F227" s="15"/>
      <c r="G227" s="45"/>
      <c r="H227" s="39" t="s">
        <v>29</v>
      </c>
      <c r="I227" s="15" t="s">
        <v>30</v>
      </c>
      <c r="J227" s="28">
        <f>J226/H205*1.16</f>
        <v>226.5538</v>
      </c>
    </row>
    <row r="228" ht="15.75" customHeight="1">
      <c r="A228" s="46" t="s">
        <v>31</v>
      </c>
      <c r="B228" s="37"/>
      <c r="C228" s="37"/>
      <c r="D228" s="37"/>
      <c r="E228" s="37"/>
      <c r="F228" s="37"/>
      <c r="G228" s="37"/>
      <c r="H228" s="37"/>
      <c r="I228" s="37"/>
      <c r="J228" s="47"/>
    </row>
    <row r="229" ht="15.75" customHeight="1">
      <c r="A229" s="48"/>
      <c r="B229" s="49"/>
      <c r="C229" s="49"/>
      <c r="D229" s="49"/>
      <c r="E229" s="49"/>
      <c r="F229" s="49"/>
      <c r="G229" s="49"/>
      <c r="H229" s="49"/>
      <c r="I229" s="49"/>
      <c r="J229" s="20"/>
    </row>
    <row r="230" ht="15.75" customHeight="1">
      <c r="A230" s="50"/>
      <c r="J230" s="51"/>
    </row>
    <row r="231" ht="15.75" customHeight="1">
      <c r="A231" s="50"/>
      <c r="J231" s="51"/>
    </row>
    <row r="232" ht="15.75" customHeight="1">
      <c r="A232" s="50"/>
      <c r="J232" s="51"/>
    </row>
    <row r="233" ht="15.75" customHeight="1">
      <c r="A233" s="50"/>
      <c r="J233" s="51"/>
    </row>
    <row r="234" ht="15.75" customHeight="1">
      <c r="A234" s="50"/>
      <c r="J234" s="51"/>
    </row>
    <row r="235" ht="15.75" customHeight="1">
      <c r="A235" s="50"/>
      <c r="J235" s="51"/>
    </row>
    <row r="236" ht="15.75" customHeight="1">
      <c r="A236" s="50"/>
      <c r="J236" s="51"/>
    </row>
    <row r="237" ht="15.75" customHeight="1">
      <c r="A237" s="50"/>
      <c r="J237" s="51"/>
    </row>
    <row r="238" ht="15.75" customHeight="1">
      <c r="A238" s="50"/>
      <c r="J238" s="51"/>
    </row>
    <row r="239" ht="15.75" customHeight="1">
      <c r="A239" s="24"/>
      <c r="B239" s="52"/>
      <c r="C239" s="52"/>
      <c r="D239" s="52"/>
      <c r="E239" s="52"/>
      <c r="F239" s="52"/>
      <c r="G239" s="52"/>
      <c r="H239" s="52"/>
      <c r="I239" s="52"/>
      <c r="J239" s="25"/>
    </row>
    <row r="240" ht="15.75" customHeight="1"/>
    <row r="241" ht="15.75" customHeight="1"/>
    <row r="242" ht="15.75" customHeight="1"/>
    <row r="243" ht="15.75" customHeight="1"/>
    <row r="244" ht="15.75" customHeight="1"/>
    <row r="245" ht="15.75" customHeight="1">
      <c r="A245" s="1"/>
      <c r="B245" s="2" t="s">
        <v>0</v>
      </c>
      <c r="C245" s="3"/>
      <c r="D245" s="4"/>
      <c r="E245" s="4"/>
      <c r="F245" s="5"/>
      <c r="G245" s="6"/>
      <c r="H245" s="6"/>
      <c r="I245" s="7"/>
      <c r="J245" s="8"/>
    </row>
    <row r="246" ht="15.75" customHeight="1">
      <c r="A246" s="9" t="s">
        <v>1</v>
      </c>
      <c r="B246" s="10"/>
      <c r="C246" s="11"/>
      <c r="D246" s="11"/>
      <c r="E246" s="11"/>
      <c r="F246" s="11"/>
      <c r="G246" s="12" t="s">
        <v>2</v>
      </c>
      <c r="H246" s="13">
        <v>1.0</v>
      </c>
      <c r="I246" s="14"/>
      <c r="J246" s="15"/>
    </row>
    <row r="247" ht="15.75" customHeight="1">
      <c r="A247" s="16"/>
      <c r="B247" s="17" t="s">
        <v>3</v>
      </c>
      <c r="C247" s="18"/>
      <c r="D247" s="17" t="s">
        <v>4</v>
      </c>
      <c r="E247" s="18"/>
      <c r="F247" s="17" t="s">
        <v>5</v>
      </c>
      <c r="G247" s="18"/>
      <c r="H247" s="19" t="s">
        <v>6</v>
      </c>
      <c r="I247" s="20"/>
      <c r="J247" s="11"/>
    </row>
    <row r="248" ht="15.75" customHeight="1">
      <c r="A248" s="58" t="s">
        <v>58</v>
      </c>
      <c r="B248" s="22" t="s">
        <v>8</v>
      </c>
      <c r="C248" s="23" t="s">
        <v>3</v>
      </c>
      <c r="D248" s="23" t="s">
        <v>9</v>
      </c>
      <c r="E248" s="23" t="s">
        <v>10</v>
      </c>
      <c r="F248" s="23" t="s">
        <v>11</v>
      </c>
      <c r="G248" s="23" t="s">
        <v>12</v>
      </c>
      <c r="H248" s="24"/>
      <c r="I248" s="25"/>
      <c r="J248" s="23" t="s">
        <v>13</v>
      </c>
    </row>
    <row r="249" ht="15.75" customHeight="1">
      <c r="A249" s="11" t="s">
        <v>59</v>
      </c>
      <c r="B249" s="26">
        <v>1.0</v>
      </c>
      <c r="C249" s="27" t="s">
        <v>15</v>
      </c>
      <c r="D249" s="27">
        <v>0.05</v>
      </c>
      <c r="E249" s="28">
        <f t="shared" ref="E249:E260" si="31">B249/D249</f>
        <v>20</v>
      </c>
      <c r="F249" s="29"/>
      <c r="G249" s="28">
        <f t="shared" ref="G249:G260" si="32">F249/E249</f>
        <v>0</v>
      </c>
      <c r="H249" s="30">
        <f t="shared" ref="H249:H260" si="33">($H$2*1)/E249</f>
        <v>0.05</v>
      </c>
      <c r="I249" s="31" t="str">
        <f t="shared" ref="I249:I260" si="34">C249</f>
        <v>Kg</v>
      </c>
      <c r="J249" s="32">
        <f t="shared" ref="J249:J258" si="35">H249*F249</f>
        <v>0</v>
      </c>
    </row>
    <row r="250" ht="15.75" customHeight="1">
      <c r="A250" s="11" t="s">
        <v>60</v>
      </c>
      <c r="B250" s="26">
        <v>1.0</v>
      </c>
      <c r="C250" s="27" t="s">
        <v>17</v>
      </c>
      <c r="D250" s="27">
        <v>0.006</v>
      </c>
      <c r="E250" s="28">
        <f t="shared" si="31"/>
        <v>166.6666667</v>
      </c>
      <c r="F250" s="29"/>
      <c r="G250" s="28">
        <f t="shared" si="32"/>
        <v>0</v>
      </c>
      <c r="H250" s="30">
        <f t="shared" si="33"/>
        <v>0.006</v>
      </c>
      <c r="I250" s="31" t="str">
        <f t="shared" si="34"/>
        <v>kg</v>
      </c>
      <c r="J250" s="32">
        <f t="shared" si="35"/>
        <v>0</v>
      </c>
    </row>
    <row r="251" ht="15.75" customHeight="1">
      <c r="A251" s="11" t="s">
        <v>39</v>
      </c>
      <c r="B251" s="26">
        <v>1.0</v>
      </c>
      <c r="C251" s="27" t="s">
        <v>40</v>
      </c>
      <c r="D251" s="27">
        <v>0.06</v>
      </c>
      <c r="E251" s="28">
        <f t="shared" si="31"/>
        <v>16.66666667</v>
      </c>
      <c r="F251" s="29"/>
      <c r="G251" s="28">
        <f t="shared" si="32"/>
        <v>0</v>
      </c>
      <c r="H251" s="30">
        <f t="shared" si="33"/>
        <v>0.06</v>
      </c>
      <c r="I251" s="31" t="str">
        <f t="shared" si="34"/>
        <v>lt</v>
      </c>
      <c r="J251" s="32">
        <f t="shared" si="35"/>
        <v>0</v>
      </c>
    </row>
    <row r="252" ht="15.75" customHeight="1">
      <c r="A252" s="54" t="s">
        <v>61</v>
      </c>
      <c r="B252" s="26">
        <v>1.0</v>
      </c>
      <c r="C252" s="27" t="s">
        <v>40</v>
      </c>
      <c r="D252" s="27">
        <v>0.02</v>
      </c>
      <c r="E252" s="28">
        <f t="shared" si="31"/>
        <v>50</v>
      </c>
      <c r="F252" s="29"/>
      <c r="G252" s="28">
        <f t="shared" si="32"/>
        <v>0</v>
      </c>
      <c r="H252" s="30">
        <f t="shared" si="33"/>
        <v>0.02</v>
      </c>
      <c r="I252" s="31" t="str">
        <f t="shared" si="34"/>
        <v>lt</v>
      </c>
      <c r="J252" s="32">
        <f t="shared" si="35"/>
        <v>0</v>
      </c>
    </row>
    <row r="253" ht="15.75" customHeight="1">
      <c r="A253" s="59" t="s">
        <v>44</v>
      </c>
      <c r="B253" s="26">
        <v>1.0</v>
      </c>
      <c r="C253" s="56" t="s">
        <v>17</v>
      </c>
      <c r="D253" s="56">
        <v>0.2</v>
      </c>
      <c r="E253" s="28">
        <f t="shared" si="31"/>
        <v>5</v>
      </c>
      <c r="F253" s="29"/>
      <c r="G253" s="28">
        <f t="shared" si="32"/>
        <v>0</v>
      </c>
      <c r="H253" s="30">
        <f t="shared" si="33"/>
        <v>0.2</v>
      </c>
      <c r="I253" s="31" t="str">
        <f t="shared" si="34"/>
        <v>kg</v>
      </c>
      <c r="J253" s="32">
        <f t="shared" si="35"/>
        <v>0</v>
      </c>
    </row>
    <row r="254" ht="15.75" customHeight="1">
      <c r="A254" s="59" t="s">
        <v>62</v>
      </c>
      <c r="B254" s="26">
        <v>1.0</v>
      </c>
      <c r="C254" s="56" t="s">
        <v>17</v>
      </c>
      <c r="D254" s="56">
        <v>0.005</v>
      </c>
      <c r="E254" s="28">
        <f t="shared" si="31"/>
        <v>200</v>
      </c>
      <c r="F254" s="29"/>
      <c r="G254" s="28">
        <f t="shared" si="32"/>
        <v>0</v>
      </c>
      <c r="H254" s="30">
        <f t="shared" si="33"/>
        <v>0.005</v>
      </c>
      <c r="I254" s="31" t="str">
        <f t="shared" si="34"/>
        <v>kg</v>
      </c>
      <c r="J254" s="32">
        <f t="shared" si="35"/>
        <v>0</v>
      </c>
    </row>
    <row r="255" ht="15.75" customHeight="1">
      <c r="A255" s="11"/>
      <c r="B255" s="26">
        <v>1.0</v>
      </c>
      <c r="C255" s="27" t="s">
        <v>15</v>
      </c>
      <c r="D255" s="27"/>
      <c r="E255" s="28" t="str">
        <f t="shared" si="31"/>
        <v>#DIV/0!</v>
      </c>
      <c r="F255" s="29"/>
      <c r="G255" s="28" t="str">
        <f t="shared" si="32"/>
        <v>#DIV/0!</v>
      </c>
      <c r="H255" s="30" t="str">
        <f t="shared" si="33"/>
        <v>#DIV/0!</v>
      </c>
      <c r="I255" s="31" t="str">
        <f t="shared" si="34"/>
        <v>Kg</v>
      </c>
      <c r="J255" s="32" t="str">
        <f t="shared" si="35"/>
        <v>#DIV/0!</v>
      </c>
    </row>
    <row r="256" ht="15.75" customHeight="1">
      <c r="A256" s="11"/>
      <c r="B256" s="26">
        <v>1.0</v>
      </c>
      <c r="C256" s="27" t="s">
        <v>15</v>
      </c>
      <c r="D256" s="27"/>
      <c r="E256" s="28" t="str">
        <f t="shared" si="31"/>
        <v>#DIV/0!</v>
      </c>
      <c r="F256" s="29"/>
      <c r="G256" s="28" t="str">
        <f t="shared" si="32"/>
        <v>#DIV/0!</v>
      </c>
      <c r="H256" s="30" t="str">
        <f t="shared" si="33"/>
        <v>#DIV/0!</v>
      </c>
      <c r="I256" s="31" t="str">
        <f t="shared" si="34"/>
        <v>Kg</v>
      </c>
      <c r="J256" s="32" t="str">
        <f t="shared" si="35"/>
        <v>#DIV/0!</v>
      </c>
    </row>
    <row r="257" ht="15.75" customHeight="1">
      <c r="A257" s="11"/>
      <c r="B257" s="26">
        <v>1.0</v>
      </c>
      <c r="C257" s="27" t="s">
        <v>15</v>
      </c>
      <c r="D257" s="27"/>
      <c r="E257" s="28" t="str">
        <f t="shared" si="31"/>
        <v>#DIV/0!</v>
      </c>
      <c r="F257" s="29"/>
      <c r="G257" s="28" t="str">
        <f t="shared" si="32"/>
        <v>#DIV/0!</v>
      </c>
      <c r="H257" s="30" t="str">
        <f t="shared" si="33"/>
        <v>#DIV/0!</v>
      </c>
      <c r="I257" s="31" t="str">
        <f t="shared" si="34"/>
        <v>Kg</v>
      </c>
      <c r="J257" s="32" t="str">
        <f t="shared" si="35"/>
        <v>#DIV/0!</v>
      </c>
    </row>
    <row r="258" ht="15.75" customHeight="1">
      <c r="A258" s="11"/>
      <c r="B258" s="26">
        <v>1.0</v>
      </c>
      <c r="C258" s="26" t="s">
        <v>17</v>
      </c>
      <c r="D258" s="33"/>
      <c r="E258" s="28" t="str">
        <f t="shared" si="31"/>
        <v>#DIV/0!</v>
      </c>
      <c r="F258" s="34"/>
      <c r="G258" s="28" t="str">
        <f t="shared" si="32"/>
        <v>#DIV/0!</v>
      </c>
      <c r="H258" s="30" t="str">
        <f t="shared" si="33"/>
        <v>#DIV/0!</v>
      </c>
      <c r="I258" s="31" t="str">
        <f t="shared" si="34"/>
        <v>kg</v>
      </c>
      <c r="J258" s="32" t="str">
        <f t="shared" si="35"/>
        <v>#DIV/0!</v>
      </c>
    </row>
    <row r="259" ht="15.75" customHeight="1">
      <c r="A259" s="11"/>
      <c r="B259" s="26">
        <v>1.0</v>
      </c>
      <c r="C259" s="26"/>
      <c r="D259" s="33"/>
      <c r="E259" s="28" t="str">
        <f t="shared" si="31"/>
        <v>#DIV/0!</v>
      </c>
      <c r="F259" s="34"/>
      <c r="G259" s="28" t="str">
        <f t="shared" si="32"/>
        <v>#DIV/0!</v>
      </c>
      <c r="H259" s="30" t="str">
        <f t="shared" si="33"/>
        <v>#DIV/0!</v>
      </c>
      <c r="I259" s="31" t="str">
        <f t="shared" si="34"/>
        <v/>
      </c>
      <c r="J259" s="32"/>
    </row>
    <row r="260" ht="15.75" customHeight="1">
      <c r="A260" s="11"/>
      <c r="B260" s="26">
        <v>1.0</v>
      </c>
      <c r="C260" s="26"/>
      <c r="D260" s="33"/>
      <c r="E260" s="28" t="str">
        <f t="shared" si="31"/>
        <v>#DIV/0!</v>
      </c>
      <c r="F260" s="34"/>
      <c r="G260" s="28" t="str">
        <f t="shared" si="32"/>
        <v>#DIV/0!</v>
      </c>
      <c r="H260" s="30" t="str">
        <f t="shared" si="33"/>
        <v>#DIV/0!</v>
      </c>
      <c r="I260" s="31" t="str">
        <f t="shared" si="34"/>
        <v/>
      </c>
      <c r="J260" s="32"/>
    </row>
    <row r="261" ht="15.75" customHeight="1">
      <c r="A261" s="35"/>
      <c r="B261" s="36"/>
      <c r="C261" s="36" t="s">
        <v>21</v>
      </c>
      <c r="D261" s="37">
        <f>SUM(D249:D258)</f>
        <v>0.341</v>
      </c>
      <c r="E261" s="11"/>
      <c r="F261" s="38"/>
      <c r="G261" s="38"/>
      <c r="H261" s="39" t="s">
        <v>22</v>
      </c>
      <c r="I261" s="15"/>
      <c r="J261" s="28" t="str">
        <f>SUM(J249:J260)</f>
        <v>#DIV/0!</v>
      </c>
    </row>
    <row r="262" ht="15.75" customHeight="1">
      <c r="A262" s="35"/>
      <c r="B262" s="37"/>
      <c r="C262" s="37"/>
      <c r="D262" s="37"/>
      <c r="E262" s="11"/>
      <c r="F262" s="38"/>
      <c r="G262" s="39" t="s">
        <v>23</v>
      </c>
      <c r="H262" s="40">
        <v>0.25</v>
      </c>
      <c r="I262" s="40"/>
      <c r="J262" s="28" t="str">
        <f>J261*H262</f>
        <v>#DIV/0!</v>
      </c>
    </row>
    <row r="263" ht="15.75" customHeight="1">
      <c r="A263" s="35"/>
      <c r="B263" s="37"/>
      <c r="C263" s="37"/>
      <c r="D263" s="37"/>
      <c r="E263" s="11"/>
      <c r="F263" s="11"/>
      <c r="G263" s="38"/>
      <c r="H263" s="39" t="s">
        <v>24</v>
      </c>
      <c r="I263" s="15"/>
      <c r="J263" s="28" t="str">
        <f>+J261+J262</f>
        <v>#DIV/0!</v>
      </c>
    </row>
    <row r="264" ht="15.75" customHeight="1">
      <c r="A264" s="35"/>
      <c r="B264" s="37"/>
      <c r="C264" s="37"/>
      <c r="D264" s="37"/>
      <c r="E264" s="38"/>
      <c r="F264" s="38"/>
      <c r="G264" s="39" t="s">
        <v>25</v>
      </c>
      <c r="H264" s="41">
        <v>0.06</v>
      </c>
      <c r="I264" s="40"/>
      <c r="J264" s="42" t="str">
        <f>J263*H264</f>
        <v>#DIV/0!</v>
      </c>
    </row>
    <row r="265" ht="15.75" customHeight="1">
      <c r="A265" s="35"/>
      <c r="B265" s="37"/>
      <c r="C265" s="37"/>
      <c r="D265" s="37"/>
      <c r="E265" s="11"/>
      <c r="F265" s="43"/>
      <c r="G265" s="38"/>
      <c r="H265" s="39" t="s">
        <v>26</v>
      </c>
      <c r="I265" s="15"/>
      <c r="J265" s="28" t="str">
        <f>+J263+J264</f>
        <v>#DIV/0!</v>
      </c>
    </row>
    <row r="266" ht="15.75" customHeight="1">
      <c r="A266" s="35"/>
      <c r="B266" s="37"/>
      <c r="C266" s="37"/>
      <c r="D266" s="37"/>
      <c r="E266" s="38"/>
      <c r="F266" s="39"/>
      <c r="G266" s="39" t="s">
        <v>27</v>
      </c>
      <c r="H266" s="44">
        <v>1.2</v>
      </c>
      <c r="I266" s="44"/>
      <c r="J266" s="28" t="str">
        <f>J265*H266</f>
        <v>#DIV/0!</v>
      </c>
    </row>
    <row r="267" ht="15.75" customHeight="1">
      <c r="A267" s="35"/>
      <c r="B267" s="37"/>
      <c r="C267" s="37"/>
      <c r="D267" s="37"/>
      <c r="E267" s="11"/>
      <c r="F267" s="15"/>
      <c r="G267" s="38"/>
      <c r="H267" s="39" t="s">
        <v>28</v>
      </c>
      <c r="I267" s="15"/>
      <c r="J267" s="28" t="str">
        <f>+J265+J266</f>
        <v>#DIV/0!</v>
      </c>
    </row>
    <row r="268" ht="15.75" customHeight="1">
      <c r="A268" s="35"/>
      <c r="B268" s="37"/>
      <c r="C268" s="37"/>
      <c r="D268" s="37"/>
      <c r="E268" s="11"/>
      <c r="F268" s="15"/>
      <c r="G268" s="45"/>
      <c r="H268" s="39" t="s">
        <v>29</v>
      </c>
      <c r="I268" s="15" t="s">
        <v>30</v>
      </c>
      <c r="J268" s="28" t="str">
        <f>J267/H246*1.16</f>
        <v>#DIV/0!</v>
      </c>
    </row>
    <row r="269" ht="15.75" customHeight="1">
      <c r="A269" s="46" t="s">
        <v>31</v>
      </c>
      <c r="B269" s="37"/>
      <c r="C269" s="37"/>
      <c r="D269" s="37"/>
      <c r="E269" s="37"/>
      <c r="F269" s="37"/>
      <c r="G269" s="37"/>
      <c r="H269" s="37"/>
      <c r="I269" s="37"/>
      <c r="J269" s="47"/>
    </row>
    <row r="270" ht="15.75" customHeight="1">
      <c r="A270" s="48" t="s">
        <v>63</v>
      </c>
      <c r="B270" s="49"/>
      <c r="C270" s="49"/>
      <c r="D270" s="49"/>
      <c r="E270" s="49"/>
      <c r="F270" s="49"/>
      <c r="G270" s="49"/>
      <c r="H270" s="49"/>
      <c r="I270" s="49"/>
      <c r="J270" s="20"/>
    </row>
    <row r="271" ht="15.75" customHeight="1">
      <c r="A271" s="50"/>
      <c r="J271" s="51"/>
    </row>
    <row r="272" ht="15.75" customHeight="1">
      <c r="A272" s="50"/>
      <c r="J272" s="51"/>
    </row>
    <row r="273" ht="15.75" customHeight="1">
      <c r="A273" s="50"/>
      <c r="J273" s="51"/>
    </row>
    <row r="274" ht="15.75" customHeight="1">
      <c r="A274" s="50"/>
      <c r="J274" s="51"/>
    </row>
    <row r="275" ht="15.75" customHeight="1">
      <c r="A275" s="50"/>
      <c r="J275" s="51"/>
    </row>
    <row r="276" ht="15.75" customHeight="1">
      <c r="A276" s="50"/>
      <c r="J276" s="51"/>
    </row>
    <row r="277" ht="15.75" customHeight="1">
      <c r="A277" s="50"/>
      <c r="J277" s="51"/>
    </row>
    <row r="278" ht="15.75" customHeight="1">
      <c r="A278" s="50"/>
      <c r="J278" s="51"/>
    </row>
    <row r="279" ht="15.75" customHeight="1">
      <c r="A279" s="50"/>
      <c r="J279" s="51"/>
    </row>
    <row r="280" ht="15.75" customHeight="1">
      <c r="A280" s="24"/>
      <c r="B280" s="52"/>
      <c r="C280" s="52"/>
      <c r="D280" s="52"/>
      <c r="E280" s="52"/>
      <c r="F280" s="52"/>
      <c r="G280" s="52"/>
      <c r="H280" s="52"/>
      <c r="I280" s="52"/>
      <c r="J280" s="25"/>
    </row>
    <row r="281" ht="15.75" customHeight="1"/>
    <row r="282" ht="15.75" customHeight="1"/>
    <row r="283" ht="15.75" customHeight="1"/>
    <row r="284" ht="15.75" customHeight="1"/>
    <row r="285" ht="15.75" customHeight="1">
      <c r="A285" s="1"/>
      <c r="B285" s="2" t="s">
        <v>0</v>
      </c>
      <c r="C285" s="3"/>
      <c r="D285" s="4"/>
      <c r="E285" s="4"/>
      <c r="F285" s="5"/>
      <c r="G285" s="6"/>
      <c r="H285" s="6"/>
      <c r="I285" s="7"/>
      <c r="J285" s="8"/>
    </row>
    <row r="286" ht="15.75" customHeight="1">
      <c r="A286" s="9" t="s">
        <v>1</v>
      </c>
      <c r="B286" s="10"/>
      <c r="C286" s="11"/>
      <c r="D286" s="11"/>
      <c r="E286" s="11"/>
      <c r="F286" s="11"/>
      <c r="G286" s="12" t="s">
        <v>2</v>
      </c>
      <c r="H286" s="60">
        <v>1.0</v>
      </c>
      <c r="I286" s="14"/>
      <c r="J286" s="15"/>
    </row>
    <row r="287" ht="15.75" customHeight="1">
      <c r="A287" s="16"/>
      <c r="B287" s="17" t="s">
        <v>3</v>
      </c>
      <c r="C287" s="18"/>
      <c r="D287" s="17" t="s">
        <v>4</v>
      </c>
      <c r="E287" s="18"/>
      <c r="F287" s="17" t="s">
        <v>5</v>
      </c>
      <c r="G287" s="18"/>
      <c r="H287" s="19" t="s">
        <v>6</v>
      </c>
      <c r="I287" s="20"/>
      <c r="J287" s="11"/>
    </row>
    <row r="288" ht="15.75" customHeight="1">
      <c r="A288" s="58" t="s">
        <v>64</v>
      </c>
      <c r="B288" s="22" t="s">
        <v>8</v>
      </c>
      <c r="C288" s="23" t="s">
        <v>3</v>
      </c>
      <c r="D288" s="23" t="s">
        <v>9</v>
      </c>
      <c r="E288" s="23" t="s">
        <v>10</v>
      </c>
      <c r="F288" s="23" t="s">
        <v>11</v>
      </c>
      <c r="G288" s="23" t="s">
        <v>12</v>
      </c>
      <c r="H288" s="24"/>
      <c r="I288" s="25"/>
      <c r="J288" s="23" t="s">
        <v>13</v>
      </c>
    </row>
    <row r="289" ht="15.75" customHeight="1">
      <c r="A289" s="54" t="s">
        <v>65</v>
      </c>
      <c r="B289" s="55">
        <v>1.0</v>
      </c>
      <c r="C289" s="56" t="s">
        <v>66</v>
      </c>
      <c r="D289" s="56">
        <v>0.9</v>
      </c>
      <c r="E289" s="28">
        <f t="shared" ref="E289:E299" si="36">B289/D289</f>
        <v>1.111111111</v>
      </c>
      <c r="F289" s="57">
        <v>40.0</v>
      </c>
      <c r="G289" s="28">
        <f t="shared" ref="G289:G299" si="37">F289/E289</f>
        <v>36</v>
      </c>
      <c r="H289" s="30">
        <f t="shared" ref="H289:H293" si="38">($H$286*1)/E289</f>
        <v>0.9</v>
      </c>
      <c r="I289" s="31" t="str">
        <f t="shared" ref="I289:I296" si="39">C289</f>
        <v>KG</v>
      </c>
      <c r="J289" s="32">
        <f t="shared" ref="J289:J294" si="40">H289*F289</f>
        <v>36</v>
      </c>
    </row>
    <row r="290" ht="15.75" customHeight="1">
      <c r="A290" s="54" t="s">
        <v>67</v>
      </c>
      <c r="B290" s="55">
        <v>1.0</v>
      </c>
      <c r="C290" s="56" t="s">
        <v>66</v>
      </c>
      <c r="D290" s="56">
        <v>0.02</v>
      </c>
      <c r="E290" s="28">
        <f t="shared" si="36"/>
        <v>50</v>
      </c>
      <c r="F290" s="57">
        <v>43.0</v>
      </c>
      <c r="G290" s="28">
        <f t="shared" si="37"/>
        <v>0.86</v>
      </c>
      <c r="H290" s="30">
        <f t="shared" si="38"/>
        <v>0.02</v>
      </c>
      <c r="I290" s="31" t="str">
        <f t="shared" si="39"/>
        <v>KG</v>
      </c>
      <c r="J290" s="32">
        <f t="shared" si="40"/>
        <v>0.86</v>
      </c>
    </row>
    <row r="291" ht="15.75" customHeight="1">
      <c r="A291" s="54" t="s">
        <v>68</v>
      </c>
      <c r="B291" s="55">
        <v>1.0</v>
      </c>
      <c r="C291" s="56" t="s">
        <v>66</v>
      </c>
      <c r="D291" s="56">
        <v>0.02</v>
      </c>
      <c r="E291" s="28">
        <f t="shared" si="36"/>
        <v>50</v>
      </c>
      <c r="F291" s="57">
        <v>70.0</v>
      </c>
      <c r="G291" s="28">
        <f t="shared" si="37"/>
        <v>1.4</v>
      </c>
      <c r="H291" s="30">
        <f t="shared" si="38"/>
        <v>0.02</v>
      </c>
      <c r="I291" s="31" t="str">
        <f t="shared" si="39"/>
        <v>KG</v>
      </c>
      <c r="J291" s="32">
        <f t="shared" si="40"/>
        <v>1.4</v>
      </c>
    </row>
    <row r="292" ht="15.75" customHeight="1">
      <c r="A292" s="54" t="s">
        <v>69</v>
      </c>
      <c r="B292" s="55">
        <v>0.04</v>
      </c>
      <c r="C292" s="56" t="s">
        <v>66</v>
      </c>
      <c r="D292" s="56">
        <v>0.002</v>
      </c>
      <c r="E292" s="28">
        <f t="shared" si="36"/>
        <v>20</v>
      </c>
      <c r="F292" s="57">
        <v>13.0</v>
      </c>
      <c r="G292" s="28">
        <f t="shared" si="37"/>
        <v>0.65</v>
      </c>
      <c r="H292" s="30">
        <f t="shared" si="38"/>
        <v>0.05</v>
      </c>
      <c r="I292" s="31" t="str">
        <f t="shared" si="39"/>
        <v>KG</v>
      </c>
      <c r="J292" s="32">
        <f t="shared" si="40"/>
        <v>0.65</v>
      </c>
    </row>
    <row r="293" ht="15.75" customHeight="1">
      <c r="A293" s="59" t="s">
        <v>70</v>
      </c>
      <c r="B293" s="55">
        <v>1.0</v>
      </c>
      <c r="C293" s="27" t="s">
        <v>15</v>
      </c>
      <c r="D293" s="56">
        <v>0.002</v>
      </c>
      <c r="E293" s="28">
        <f t="shared" si="36"/>
        <v>500</v>
      </c>
      <c r="F293" s="57">
        <v>25.0</v>
      </c>
      <c r="G293" s="28">
        <f t="shared" si="37"/>
        <v>0.05</v>
      </c>
      <c r="H293" s="30">
        <f t="shared" si="38"/>
        <v>0.002</v>
      </c>
      <c r="I293" s="31" t="str">
        <f t="shared" si="39"/>
        <v>Kg</v>
      </c>
      <c r="J293" s="32">
        <f t="shared" si="40"/>
        <v>0.05</v>
      </c>
    </row>
    <row r="294" ht="15.75" customHeight="1">
      <c r="A294" s="59" t="s">
        <v>71</v>
      </c>
      <c r="B294" s="55">
        <v>1.0</v>
      </c>
      <c r="C294" s="56" t="s">
        <v>40</v>
      </c>
      <c r="D294" s="56">
        <v>0.045</v>
      </c>
      <c r="E294" s="28">
        <f t="shared" si="36"/>
        <v>22.22222222</v>
      </c>
      <c r="F294" s="57">
        <v>90.0</v>
      </c>
      <c r="G294" s="28">
        <f t="shared" si="37"/>
        <v>4.05</v>
      </c>
      <c r="H294" s="30">
        <f t="shared" ref="H294:H295" si="41">($H$658*1)/E294</f>
        <v>0</v>
      </c>
      <c r="I294" s="31" t="str">
        <f t="shared" si="39"/>
        <v>lt</v>
      </c>
      <c r="J294" s="32">
        <f t="shared" si="40"/>
        <v>0</v>
      </c>
    </row>
    <row r="295" ht="15.75" customHeight="1">
      <c r="A295" s="54" t="s">
        <v>72</v>
      </c>
      <c r="B295" s="55">
        <v>0.5</v>
      </c>
      <c r="C295" s="56" t="s">
        <v>40</v>
      </c>
      <c r="D295" s="56">
        <v>0.05</v>
      </c>
      <c r="E295" s="28">
        <f t="shared" si="36"/>
        <v>10</v>
      </c>
      <c r="F295" s="57">
        <v>90.0</v>
      </c>
      <c r="G295" s="28">
        <f t="shared" si="37"/>
        <v>9</v>
      </c>
      <c r="H295" s="30">
        <f t="shared" si="41"/>
        <v>0</v>
      </c>
      <c r="I295" s="31" t="str">
        <f t="shared" si="39"/>
        <v>lt</v>
      </c>
      <c r="J295" s="32">
        <f>H294*F294</f>
        <v>0</v>
      </c>
    </row>
    <row r="296" ht="15.75" customHeight="1">
      <c r="A296" s="54"/>
      <c r="B296" s="26"/>
      <c r="C296" s="56" t="s">
        <v>73</v>
      </c>
      <c r="D296" s="56"/>
      <c r="E296" s="28" t="str">
        <f t="shared" si="36"/>
        <v>#DIV/0!</v>
      </c>
      <c r="F296" s="57"/>
      <c r="G296" s="28" t="str">
        <f t="shared" si="37"/>
        <v>#DIV/0!</v>
      </c>
      <c r="H296" s="30" t="str">
        <f>($H$620*1)/E296</f>
        <v>#DIV/0!</v>
      </c>
      <c r="I296" s="31" t="str">
        <f t="shared" si="39"/>
        <v>pza</v>
      </c>
      <c r="J296" s="32"/>
    </row>
    <row r="297" ht="15.75" customHeight="1">
      <c r="A297" s="11"/>
      <c r="B297" s="26"/>
      <c r="C297" s="26" t="s">
        <v>17</v>
      </c>
      <c r="D297" s="33"/>
      <c r="E297" s="28" t="str">
        <f t="shared" si="36"/>
        <v>#DIV/0!</v>
      </c>
      <c r="F297" s="34"/>
      <c r="G297" s="28" t="str">
        <f t="shared" si="37"/>
        <v>#DIV/0!</v>
      </c>
      <c r="H297" s="30" t="str">
        <f t="shared" ref="H297:H299" si="42">($H$2*1)/E297</f>
        <v>#DIV/0!</v>
      </c>
      <c r="I297" s="31"/>
      <c r="J297" s="32"/>
    </row>
    <row r="298" ht="15.75" customHeight="1">
      <c r="A298" s="11"/>
      <c r="B298" s="26"/>
      <c r="C298" s="26"/>
      <c r="D298" s="33"/>
      <c r="E298" s="28" t="str">
        <f t="shared" si="36"/>
        <v>#DIV/0!</v>
      </c>
      <c r="F298" s="34"/>
      <c r="G298" s="28" t="str">
        <f t="shared" si="37"/>
        <v>#DIV/0!</v>
      </c>
      <c r="H298" s="30" t="str">
        <f t="shared" si="42"/>
        <v>#DIV/0!</v>
      </c>
      <c r="I298" s="31" t="str">
        <f t="shared" ref="I298:I299" si="43">C298</f>
        <v/>
      </c>
      <c r="J298" s="32"/>
    </row>
    <row r="299" ht="15.75" customHeight="1">
      <c r="A299" s="11"/>
      <c r="B299" s="26"/>
      <c r="C299" s="26"/>
      <c r="D299" s="33"/>
      <c r="E299" s="28" t="str">
        <f t="shared" si="36"/>
        <v>#DIV/0!</v>
      </c>
      <c r="F299" s="34"/>
      <c r="G299" s="28" t="str">
        <f t="shared" si="37"/>
        <v>#DIV/0!</v>
      </c>
      <c r="H299" s="30" t="str">
        <f t="shared" si="42"/>
        <v>#DIV/0!</v>
      </c>
      <c r="I299" s="31" t="str">
        <f t="shared" si="43"/>
        <v/>
      </c>
      <c r="J299" s="32"/>
    </row>
    <row r="300" ht="15.75" customHeight="1">
      <c r="A300" s="35"/>
      <c r="B300" s="36"/>
      <c r="C300" s="36" t="s">
        <v>21</v>
      </c>
      <c r="D300" s="61">
        <v>0.85</v>
      </c>
      <c r="E300" s="11"/>
      <c r="F300" s="38"/>
      <c r="G300" s="38"/>
      <c r="H300" s="39" t="s">
        <v>22</v>
      </c>
      <c r="I300" s="15"/>
      <c r="J300" s="28">
        <f>SUM(J289:J299)</f>
        <v>38.96</v>
      </c>
    </row>
    <row r="301" ht="15.75" customHeight="1">
      <c r="A301" s="35"/>
      <c r="B301" s="37"/>
      <c r="C301" s="37"/>
      <c r="D301" s="37"/>
      <c r="E301" s="11"/>
      <c r="F301" s="38"/>
      <c r="G301" s="39" t="s">
        <v>23</v>
      </c>
      <c r="H301" s="62">
        <v>0.15</v>
      </c>
      <c r="I301" s="40"/>
      <c r="J301" s="28">
        <f>J300*H301</f>
        <v>5.844</v>
      </c>
    </row>
    <row r="302" ht="15.75" customHeight="1">
      <c r="A302" s="35"/>
      <c r="B302" s="37"/>
      <c r="C302" s="37"/>
      <c r="D302" s="37"/>
      <c r="E302" s="11"/>
      <c r="F302" s="11"/>
      <c r="G302" s="38"/>
      <c r="H302" s="39" t="s">
        <v>24</v>
      </c>
      <c r="I302" s="15"/>
      <c r="J302" s="28">
        <f>+J300+J301</f>
        <v>44.804</v>
      </c>
    </row>
    <row r="303" ht="15.75" customHeight="1">
      <c r="A303" s="35"/>
      <c r="B303" s="37"/>
      <c r="C303" s="37"/>
      <c r="D303" s="37"/>
      <c r="E303" s="38"/>
      <c r="F303" s="38"/>
      <c r="G303" s="39" t="s">
        <v>25</v>
      </c>
      <c r="H303" s="41">
        <v>0.06</v>
      </c>
      <c r="I303" s="40"/>
      <c r="J303" s="42">
        <f>J302*H303</f>
        <v>2.68824</v>
      </c>
    </row>
    <row r="304" ht="15.75" customHeight="1">
      <c r="A304" s="35"/>
      <c r="B304" s="37"/>
      <c r="C304" s="37"/>
      <c r="D304" s="37"/>
      <c r="E304" s="11"/>
      <c r="F304" s="43"/>
      <c r="G304" s="38"/>
      <c r="H304" s="39" t="s">
        <v>26</v>
      </c>
      <c r="I304" s="15"/>
      <c r="J304" s="28">
        <f>+J302+J303</f>
        <v>47.49224</v>
      </c>
    </row>
    <row r="305" ht="15.75" customHeight="1">
      <c r="A305" s="35"/>
      <c r="B305" s="37"/>
      <c r="C305" s="37"/>
      <c r="D305" s="37"/>
      <c r="E305" s="38"/>
      <c r="F305" s="39"/>
      <c r="G305" s="39" t="s">
        <v>27</v>
      </c>
      <c r="H305" s="63">
        <v>1.5</v>
      </c>
      <c r="I305" s="44"/>
      <c r="J305" s="28">
        <f>J304*H305</f>
        <v>71.23836</v>
      </c>
    </row>
    <row r="306" ht="15.75" customHeight="1">
      <c r="A306" s="35"/>
      <c r="B306" s="37"/>
      <c r="C306" s="37"/>
      <c r="D306" s="37"/>
      <c r="E306" s="11"/>
      <c r="F306" s="15"/>
      <c r="G306" s="38"/>
      <c r="H306" s="39" t="s">
        <v>28</v>
      </c>
      <c r="I306" s="15"/>
      <c r="J306" s="28">
        <f>+J304+J305</f>
        <v>118.7306</v>
      </c>
    </row>
    <row r="307" ht="15.75" customHeight="1">
      <c r="A307" s="35"/>
      <c r="B307" s="37"/>
      <c r="C307" s="37"/>
      <c r="D307" s="37"/>
      <c r="E307" s="11"/>
      <c r="F307" s="15"/>
      <c r="G307" s="45"/>
      <c r="H307" s="39" t="s">
        <v>29</v>
      </c>
      <c r="I307" s="15" t="s">
        <v>30</v>
      </c>
      <c r="J307" s="28">
        <f>J306</f>
        <v>118.7306</v>
      </c>
    </row>
    <row r="308" ht="15.75" customHeight="1">
      <c r="A308" s="46" t="s">
        <v>31</v>
      </c>
      <c r="B308" s="37"/>
      <c r="C308" s="37"/>
      <c r="D308" s="37"/>
      <c r="E308" s="37"/>
      <c r="F308" s="37"/>
      <c r="G308" s="37"/>
      <c r="H308" s="37"/>
      <c r="I308" s="37"/>
      <c r="J308" s="47"/>
    </row>
    <row r="309" ht="15.75" customHeight="1">
      <c r="A309" s="64"/>
      <c r="B309" s="49"/>
      <c r="C309" s="49"/>
      <c r="D309" s="49"/>
      <c r="E309" s="49"/>
      <c r="F309" s="49"/>
      <c r="G309" s="49"/>
      <c r="H309" s="49"/>
      <c r="I309" s="49"/>
      <c r="J309" s="20"/>
    </row>
    <row r="310" ht="15.75" customHeight="1">
      <c r="A310" s="50"/>
      <c r="J310" s="51"/>
    </row>
    <row r="311" ht="15.75" customHeight="1">
      <c r="A311" s="50"/>
      <c r="J311" s="51"/>
    </row>
    <row r="312" ht="15.75" customHeight="1">
      <c r="A312" s="50"/>
      <c r="J312" s="51"/>
    </row>
    <row r="313" ht="15.75" customHeight="1">
      <c r="A313" s="50"/>
      <c r="J313" s="51"/>
    </row>
    <row r="314" ht="15.75" customHeight="1">
      <c r="A314" s="50"/>
      <c r="J314" s="51"/>
    </row>
    <row r="315" ht="15.75" customHeight="1">
      <c r="A315" s="50"/>
      <c r="J315" s="51"/>
    </row>
    <row r="316" ht="15.75" customHeight="1">
      <c r="A316" s="50"/>
      <c r="J316" s="51"/>
    </row>
    <row r="317" ht="15.75" customHeight="1">
      <c r="A317" s="50"/>
      <c r="J317" s="51"/>
    </row>
    <row r="318" ht="15.75" customHeight="1">
      <c r="A318" s="50"/>
      <c r="J318" s="51"/>
    </row>
    <row r="319" ht="15.75" customHeight="1">
      <c r="A319" s="24"/>
      <c r="B319" s="52"/>
      <c r="C319" s="52"/>
      <c r="D319" s="52"/>
      <c r="E319" s="52"/>
      <c r="F319" s="52"/>
      <c r="G319" s="52"/>
      <c r="H319" s="52"/>
      <c r="I319" s="52"/>
      <c r="J319" s="25"/>
    </row>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6">
    <mergeCell ref="C1:F1"/>
    <mergeCell ref="A2:A3"/>
    <mergeCell ref="B3:C3"/>
    <mergeCell ref="D3:E3"/>
    <mergeCell ref="F3:G3"/>
    <mergeCell ref="H3:I4"/>
    <mergeCell ref="A26:J36"/>
    <mergeCell ref="C41:F41"/>
    <mergeCell ref="A42:A43"/>
    <mergeCell ref="B43:C43"/>
    <mergeCell ref="D43:E43"/>
    <mergeCell ref="F43:G43"/>
    <mergeCell ref="H43:I44"/>
    <mergeCell ref="A66:J76"/>
    <mergeCell ref="C81:F81"/>
    <mergeCell ref="A82:A83"/>
    <mergeCell ref="B83:C83"/>
    <mergeCell ref="D83:E83"/>
    <mergeCell ref="F83:G83"/>
    <mergeCell ref="H83:I84"/>
    <mergeCell ref="A106:J116"/>
    <mergeCell ref="C122:F122"/>
    <mergeCell ref="A123:A124"/>
    <mergeCell ref="B124:C124"/>
    <mergeCell ref="D124:E124"/>
    <mergeCell ref="F124:G124"/>
    <mergeCell ref="H124:I125"/>
    <mergeCell ref="A147:J157"/>
    <mergeCell ref="C163:F163"/>
    <mergeCell ref="A164:A165"/>
    <mergeCell ref="B165:C165"/>
    <mergeCell ref="D165:E165"/>
    <mergeCell ref="F165:G165"/>
    <mergeCell ref="H165:I166"/>
    <mergeCell ref="A188:J198"/>
    <mergeCell ref="C204:F204"/>
    <mergeCell ref="A205:A206"/>
    <mergeCell ref="B206:C206"/>
    <mergeCell ref="D206:E206"/>
    <mergeCell ref="F206:G206"/>
    <mergeCell ref="H206:I207"/>
    <mergeCell ref="A229:J239"/>
    <mergeCell ref="C285:F285"/>
    <mergeCell ref="A286:A287"/>
    <mergeCell ref="B287:C287"/>
    <mergeCell ref="D287:E287"/>
    <mergeCell ref="F287:G287"/>
    <mergeCell ref="H287:I288"/>
    <mergeCell ref="A309:J319"/>
    <mergeCell ref="C245:F245"/>
    <mergeCell ref="A246:A247"/>
    <mergeCell ref="B247:C247"/>
    <mergeCell ref="D247:E247"/>
    <mergeCell ref="F247:G247"/>
    <mergeCell ref="H247:I248"/>
    <mergeCell ref="A270:J28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3.0"/>
    <col customWidth="1" min="2" max="26" width="10.56"/>
  </cols>
  <sheetData>
    <row r="1" ht="15.75" customHeight="1">
      <c r="A1" s="1"/>
      <c r="B1" s="2" t="s">
        <v>0</v>
      </c>
      <c r="C1" s="3"/>
      <c r="D1" s="4"/>
      <c r="E1" s="4"/>
      <c r="F1" s="5"/>
      <c r="G1" s="6"/>
      <c r="H1" s="6"/>
      <c r="I1" s="7"/>
      <c r="J1" s="8"/>
      <c r="M1" s="1"/>
      <c r="N1" s="2" t="s">
        <v>0</v>
      </c>
      <c r="O1" s="3"/>
      <c r="P1" s="4"/>
      <c r="Q1" s="4"/>
      <c r="R1" s="5"/>
      <c r="S1" s="6"/>
      <c r="T1" s="6"/>
      <c r="U1" s="7"/>
      <c r="V1" s="8"/>
    </row>
    <row r="2" ht="15.75" customHeight="1">
      <c r="A2" s="9" t="s">
        <v>1</v>
      </c>
      <c r="B2" s="10"/>
      <c r="C2" s="11"/>
      <c r="D2" s="11"/>
      <c r="E2" s="11"/>
      <c r="F2" s="11"/>
      <c r="G2" s="12" t="s">
        <v>2</v>
      </c>
      <c r="H2" s="13">
        <v>1.0</v>
      </c>
      <c r="I2" s="14"/>
      <c r="J2" s="15"/>
      <c r="M2" s="9" t="s">
        <v>1</v>
      </c>
      <c r="N2" s="10"/>
      <c r="O2" s="11"/>
      <c r="P2" s="11"/>
      <c r="Q2" s="11"/>
      <c r="R2" s="11"/>
      <c r="S2" s="12" t="s">
        <v>2</v>
      </c>
      <c r="T2" s="60">
        <v>1.0</v>
      </c>
      <c r="U2" s="14"/>
      <c r="V2" s="15"/>
    </row>
    <row r="3" ht="15.75" customHeight="1">
      <c r="A3" s="16"/>
      <c r="B3" s="17" t="s">
        <v>3</v>
      </c>
      <c r="C3" s="18"/>
      <c r="D3" s="17" t="s">
        <v>4</v>
      </c>
      <c r="E3" s="18"/>
      <c r="F3" s="17" t="s">
        <v>5</v>
      </c>
      <c r="G3" s="18"/>
      <c r="H3" s="19" t="s">
        <v>6</v>
      </c>
      <c r="I3" s="20"/>
      <c r="J3" s="11"/>
      <c r="M3" s="16"/>
      <c r="N3" s="17" t="s">
        <v>3</v>
      </c>
      <c r="O3" s="18"/>
      <c r="P3" s="17" t="s">
        <v>4</v>
      </c>
      <c r="Q3" s="18"/>
      <c r="R3" s="17" t="s">
        <v>5</v>
      </c>
      <c r="S3" s="18"/>
      <c r="T3" s="19" t="s">
        <v>6</v>
      </c>
      <c r="U3" s="20"/>
      <c r="V3" s="11"/>
    </row>
    <row r="4" ht="15.75" customHeight="1">
      <c r="A4" s="58" t="s">
        <v>74</v>
      </c>
      <c r="B4" s="22" t="s">
        <v>8</v>
      </c>
      <c r="C4" s="23" t="s">
        <v>3</v>
      </c>
      <c r="D4" s="23" t="s">
        <v>9</v>
      </c>
      <c r="E4" s="23" t="s">
        <v>10</v>
      </c>
      <c r="F4" s="23" t="s">
        <v>11</v>
      </c>
      <c r="G4" s="23" t="s">
        <v>12</v>
      </c>
      <c r="H4" s="24"/>
      <c r="I4" s="25"/>
      <c r="J4" s="23" t="s">
        <v>13</v>
      </c>
      <c r="M4" s="58"/>
      <c r="N4" s="22" t="s">
        <v>8</v>
      </c>
      <c r="O4" s="23" t="s">
        <v>3</v>
      </c>
      <c r="P4" s="23" t="s">
        <v>9</v>
      </c>
      <c r="Q4" s="23" t="s">
        <v>10</v>
      </c>
      <c r="R4" s="23" t="s">
        <v>11</v>
      </c>
      <c r="S4" s="23" t="s">
        <v>12</v>
      </c>
      <c r="T4" s="24"/>
      <c r="U4" s="25"/>
      <c r="V4" s="23" t="s">
        <v>13</v>
      </c>
    </row>
    <row r="5" ht="15.75" customHeight="1">
      <c r="A5" s="11" t="s">
        <v>39</v>
      </c>
      <c r="B5" s="26">
        <v>1.0</v>
      </c>
      <c r="C5" s="27" t="s">
        <v>40</v>
      </c>
      <c r="D5" s="27">
        <v>0.03</v>
      </c>
      <c r="E5" s="28">
        <f t="shared" ref="E5:E14" si="1">B5/D5</f>
        <v>33.33333333</v>
      </c>
      <c r="F5" s="57">
        <v>400.0</v>
      </c>
      <c r="G5" s="28">
        <f t="shared" ref="G5:G14" si="2">F5/E5</f>
        <v>12</v>
      </c>
      <c r="H5" s="30">
        <f t="shared" ref="H5:H14" si="3">($H$2*1)/E5</f>
        <v>0.03</v>
      </c>
      <c r="I5" s="31" t="str">
        <f t="shared" ref="I5:I14" si="4">C5</f>
        <v>lt</v>
      </c>
      <c r="J5" s="32">
        <f t="shared" ref="J5:J11" si="5">H5*F5</f>
        <v>12</v>
      </c>
      <c r="M5" s="54" t="s">
        <v>75</v>
      </c>
      <c r="N5" s="55">
        <v>0.75</v>
      </c>
      <c r="O5" s="56" t="s">
        <v>40</v>
      </c>
      <c r="P5" s="56"/>
      <c r="Q5" s="28" t="str">
        <f t="shared" ref="Q5:Q15" si="6">N5/P5</f>
        <v>#DIV/0!</v>
      </c>
      <c r="R5" s="57"/>
      <c r="S5" s="28" t="str">
        <f t="shared" ref="S5:S15" si="7">R5/Q5</f>
        <v>#DIV/0!</v>
      </c>
      <c r="T5" s="30" t="str">
        <f t="shared" ref="T5:T11" si="8">($H$658*1)/Q5</f>
        <v>#DIV/0!</v>
      </c>
      <c r="U5" s="31" t="str">
        <f t="shared" ref="U5:U12" si="9">O5</f>
        <v>lt</v>
      </c>
      <c r="V5" s="32" t="str">
        <f t="shared" ref="V5:V11" si="10">T5*R5</f>
        <v>#DIV/0!</v>
      </c>
    </row>
    <row r="6" ht="15.75" customHeight="1">
      <c r="A6" s="54" t="s">
        <v>76</v>
      </c>
      <c r="B6" s="26">
        <v>1.0</v>
      </c>
      <c r="C6" s="27" t="s">
        <v>40</v>
      </c>
      <c r="D6" s="27">
        <v>0.02</v>
      </c>
      <c r="E6" s="28">
        <f t="shared" si="1"/>
        <v>50</v>
      </c>
      <c r="F6" s="57">
        <v>500.0</v>
      </c>
      <c r="G6" s="28">
        <f t="shared" si="2"/>
        <v>10</v>
      </c>
      <c r="H6" s="30">
        <f t="shared" si="3"/>
        <v>0.02</v>
      </c>
      <c r="I6" s="31" t="str">
        <f t="shared" si="4"/>
        <v>lt</v>
      </c>
      <c r="J6" s="32">
        <f t="shared" si="5"/>
        <v>10</v>
      </c>
      <c r="M6" s="54"/>
      <c r="N6" s="55"/>
      <c r="O6" s="56" t="s">
        <v>40</v>
      </c>
      <c r="P6" s="56"/>
      <c r="Q6" s="28" t="str">
        <f t="shared" si="6"/>
        <v>#DIV/0!</v>
      </c>
      <c r="R6" s="57"/>
      <c r="S6" s="28" t="str">
        <f t="shared" si="7"/>
        <v>#DIV/0!</v>
      </c>
      <c r="T6" s="30" t="str">
        <f t="shared" si="8"/>
        <v>#DIV/0!</v>
      </c>
      <c r="U6" s="31" t="str">
        <f t="shared" si="9"/>
        <v>lt</v>
      </c>
      <c r="V6" s="32" t="str">
        <f t="shared" si="10"/>
        <v>#DIV/0!</v>
      </c>
    </row>
    <row r="7" ht="15.75" customHeight="1">
      <c r="A7" s="11" t="s">
        <v>77</v>
      </c>
      <c r="B7" s="55">
        <v>0.35</v>
      </c>
      <c r="C7" s="56" t="s">
        <v>17</v>
      </c>
      <c r="D7" s="56">
        <v>0.03</v>
      </c>
      <c r="E7" s="28">
        <f t="shared" si="1"/>
        <v>11.66666667</v>
      </c>
      <c r="F7" s="57">
        <v>50.0</v>
      </c>
      <c r="G7" s="28">
        <f t="shared" si="2"/>
        <v>4.285714286</v>
      </c>
      <c r="H7" s="30">
        <f t="shared" si="3"/>
        <v>0.08571428571</v>
      </c>
      <c r="I7" s="31" t="str">
        <f t="shared" si="4"/>
        <v>kg</v>
      </c>
      <c r="J7" s="32">
        <f t="shared" si="5"/>
        <v>4.285714286</v>
      </c>
      <c r="M7" s="54"/>
      <c r="N7" s="55"/>
      <c r="O7" s="56" t="s">
        <v>40</v>
      </c>
      <c r="P7" s="56"/>
      <c r="Q7" s="28" t="str">
        <f t="shared" si="6"/>
        <v>#DIV/0!</v>
      </c>
      <c r="R7" s="57"/>
      <c r="S7" s="28" t="str">
        <f t="shared" si="7"/>
        <v>#DIV/0!</v>
      </c>
      <c r="T7" s="30" t="str">
        <f t="shared" si="8"/>
        <v>#DIV/0!</v>
      </c>
      <c r="U7" s="31" t="str">
        <f t="shared" si="9"/>
        <v>lt</v>
      </c>
      <c r="V7" s="32" t="str">
        <f t="shared" si="10"/>
        <v>#DIV/0!</v>
      </c>
    </row>
    <row r="8" ht="15.75" customHeight="1">
      <c r="A8" s="10" t="s">
        <v>48</v>
      </c>
      <c r="B8" s="26">
        <v>1.0</v>
      </c>
      <c r="C8" s="27" t="s">
        <v>40</v>
      </c>
      <c r="D8" s="27">
        <v>0.03</v>
      </c>
      <c r="E8" s="28">
        <f t="shared" si="1"/>
        <v>33.33333333</v>
      </c>
      <c r="F8" s="57">
        <v>160.0</v>
      </c>
      <c r="G8" s="28">
        <f t="shared" si="2"/>
        <v>4.8</v>
      </c>
      <c r="H8" s="30">
        <f t="shared" si="3"/>
        <v>0.03</v>
      </c>
      <c r="I8" s="31" t="str">
        <f t="shared" si="4"/>
        <v>lt</v>
      </c>
      <c r="J8" s="32">
        <f t="shared" si="5"/>
        <v>4.8</v>
      </c>
      <c r="M8" s="54"/>
      <c r="N8" s="55"/>
      <c r="O8" s="56" t="s">
        <v>40</v>
      </c>
      <c r="P8" s="56"/>
      <c r="Q8" s="28" t="str">
        <f t="shared" si="6"/>
        <v>#DIV/0!</v>
      </c>
      <c r="R8" s="57"/>
      <c r="S8" s="28" t="str">
        <f t="shared" si="7"/>
        <v>#DIV/0!</v>
      </c>
      <c r="T8" s="30" t="str">
        <f t="shared" si="8"/>
        <v>#DIV/0!</v>
      </c>
      <c r="U8" s="31" t="str">
        <f t="shared" si="9"/>
        <v>lt</v>
      </c>
      <c r="V8" s="32" t="str">
        <f t="shared" si="10"/>
        <v>#DIV/0!</v>
      </c>
    </row>
    <row r="9" ht="15.75" customHeight="1">
      <c r="A9" s="10" t="s">
        <v>78</v>
      </c>
      <c r="B9" s="26">
        <v>1.0</v>
      </c>
      <c r="C9" s="27" t="s">
        <v>36</v>
      </c>
      <c r="D9" s="27">
        <v>0.03</v>
      </c>
      <c r="E9" s="28">
        <f t="shared" si="1"/>
        <v>33.33333333</v>
      </c>
      <c r="F9" s="57">
        <v>180.0</v>
      </c>
      <c r="G9" s="28">
        <f t="shared" si="2"/>
        <v>5.4</v>
      </c>
      <c r="H9" s="30">
        <f t="shared" si="3"/>
        <v>0.03</v>
      </c>
      <c r="I9" s="31" t="str">
        <f t="shared" si="4"/>
        <v>Lt</v>
      </c>
      <c r="J9" s="32">
        <f t="shared" si="5"/>
        <v>5.4</v>
      </c>
      <c r="M9" s="59"/>
      <c r="N9" s="55"/>
      <c r="O9" s="27" t="s">
        <v>15</v>
      </c>
      <c r="P9" s="56"/>
      <c r="Q9" s="28" t="str">
        <f t="shared" si="6"/>
        <v>#DIV/0!</v>
      </c>
      <c r="R9" s="57"/>
      <c r="S9" s="28" t="str">
        <f t="shared" si="7"/>
        <v>#DIV/0!</v>
      </c>
      <c r="T9" s="30" t="str">
        <f t="shared" si="8"/>
        <v>#DIV/0!</v>
      </c>
      <c r="U9" s="31" t="str">
        <f t="shared" si="9"/>
        <v>Kg</v>
      </c>
      <c r="V9" s="32" t="str">
        <f t="shared" si="10"/>
        <v>#DIV/0!</v>
      </c>
    </row>
    <row r="10" ht="15.75" customHeight="1">
      <c r="A10" s="11" t="s">
        <v>44</v>
      </c>
      <c r="B10" s="26">
        <v>1.0</v>
      </c>
      <c r="C10" s="27" t="s">
        <v>15</v>
      </c>
      <c r="D10" s="56">
        <v>0.2</v>
      </c>
      <c r="E10" s="28">
        <f t="shared" si="1"/>
        <v>5</v>
      </c>
      <c r="F10" s="57">
        <v>40.0</v>
      </c>
      <c r="G10" s="28">
        <f t="shared" si="2"/>
        <v>8</v>
      </c>
      <c r="H10" s="30">
        <f t="shared" si="3"/>
        <v>0.2</v>
      </c>
      <c r="I10" s="31" t="str">
        <f t="shared" si="4"/>
        <v>Kg</v>
      </c>
      <c r="J10" s="32">
        <f t="shared" si="5"/>
        <v>8</v>
      </c>
      <c r="M10" s="59"/>
      <c r="N10" s="55"/>
      <c r="O10" s="56" t="s">
        <v>17</v>
      </c>
      <c r="P10" s="56"/>
      <c r="Q10" s="28" t="str">
        <f t="shared" si="6"/>
        <v>#DIV/0!</v>
      </c>
      <c r="R10" s="57"/>
      <c r="S10" s="28" t="str">
        <f t="shared" si="7"/>
        <v>#DIV/0!</v>
      </c>
      <c r="T10" s="30" t="str">
        <f t="shared" si="8"/>
        <v>#DIV/0!</v>
      </c>
      <c r="U10" s="31" t="str">
        <f t="shared" si="9"/>
        <v>kg</v>
      </c>
      <c r="V10" s="32" t="str">
        <f t="shared" si="10"/>
        <v>#DIV/0!</v>
      </c>
    </row>
    <row r="11" ht="15.75" customHeight="1">
      <c r="A11" s="11" t="s">
        <v>79</v>
      </c>
      <c r="B11" s="55">
        <v>0.03</v>
      </c>
      <c r="C11" s="56" t="s">
        <v>17</v>
      </c>
      <c r="D11" s="56">
        <v>0.005</v>
      </c>
      <c r="E11" s="28">
        <f t="shared" si="1"/>
        <v>6</v>
      </c>
      <c r="F11" s="57">
        <v>0.4</v>
      </c>
      <c r="G11" s="28">
        <f t="shared" si="2"/>
        <v>0.06666666667</v>
      </c>
      <c r="H11" s="30">
        <f t="shared" si="3"/>
        <v>0.1666666667</v>
      </c>
      <c r="I11" s="31" t="str">
        <f t="shared" si="4"/>
        <v>kg</v>
      </c>
      <c r="J11" s="32">
        <f t="shared" si="5"/>
        <v>0.06666666667</v>
      </c>
      <c r="M11" s="54"/>
      <c r="N11" s="55"/>
      <c r="O11" s="56" t="s">
        <v>73</v>
      </c>
      <c r="P11" s="56"/>
      <c r="Q11" s="28" t="str">
        <f t="shared" si="6"/>
        <v>#DIV/0!</v>
      </c>
      <c r="R11" s="57"/>
      <c r="S11" s="28" t="str">
        <f t="shared" si="7"/>
        <v>#DIV/0!</v>
      </c>
      <c r="T11" s="30" t="str">
        <f t="shared" si="8"/>
        <v>#DIV/0!</v>
      </c>
      <c r="U11" s="31" t="str">
        <f t="shared" si="9"/>
        <v>pza</v>
      </c>
      <c r="V11" s="32" t="str">
        <f t="shared" si="10"/>
        <v>#DIV/0!</v>
      </c>
    </row>
    <row r="12" ht="15.75" customHeight="1">
      <c r="A12" s="11"/>
      <c r="B12" s="26">
        <v>1.0</v>
      </c>
      <c r="C12" s="26" t="s">
        <v>17</v>
      </c>
      <c r="D12" s="33"/>
      <c r="E12" s="28" t="str">
        <f t="shared" si="1"/>
        <v>#DIV/0!</v>
      </c>
      <c r="F12" s="34"/>
      <c r="G12" s="28" t="str">
        <f t="shared" si="2"/>
        <v>#DIV/0!</v>
      </c>
      <c r="H12" s="30" t="str">
        <f t="shared" si="3"/>
        <v>#DIV/0!</v>
      </c>
      <c r="I12" s="31" t="str">
        <f t="shared" si="4"/>
        <v>kg</v>
      </c>
      <c r="J12" s="32"/>
      <c r="M12" s="54"/>
      <c r="N12" s="26"/>
      <c r="O12" s="56" t="s">
        <v>73</v>
      </c>
      <c r="P12" s="56"/>
      <c r="Q12" s="28" t="str">
        <f t="shared" si="6"/>
        <v>#DIV/0!</v>
      </c>
      <c r="R12" s="57"/>
      <c r="S12" s="28" t="str">
        <f t="shared" si="7"/>
        <v>#DIV/0!</v>
      </c>
      <c r="T12" s="30" t="str">
        <f>($H$620*1)/Q12</f>
        <v>#DIV/0!</v>
      </c>
      <c r="U12" s="31" t="str">
        <f t="shared" si="9"/>
        <v>pza</v>
      </c>
      <c r="V12" s="32"/>
    </row>
    <row r="13" ht="15.75" customHeight="1">
      <c r="A13" s="11"/>
      <c r="B13" s="26">
        <v>1.0</v>
      </c>
      <c r="C13" s="26"/>
      <c r="D13" s="33"/>
      <c r="E13" s="28" t="str">
        <f t="shared" si="1"/>
        <v>#DIV/0!</v>
      </c>
      <c r="F13" s="34"/>
      <c r="G13" s="28" t="str">
        <f t="shared" si="2"/>
        <v>#DIV/0!</v>
      </c>
      <c r="H13" s="30" t="str">
        <f t="shared" si="3"/>
        <v>#DIV/0!</v>
      </c>
      <c r="I13" s="31" t="str">
        <f t="shared" si="4"/>
        <v/>
      </c>
      <c r="J13" s="32"/>
      <c r="M13" s="11"/>
      <c r="N13" s="26"/>
      <c r="O13" s="26" t="s">
        <v>17</v>
      </c>
      <c r="P13" s="33"/>
      <c r="Q13" s="28" t="str">
        <f t="shared" si="6"/>
        <v>#DIV/0!</v>
      </c>
      <c r="R13" s="34"/>
      <c r="S13" s="28" t="str">
        <f t="shared" si="7"/>
        <v>#DIV/0!</v>
      </c>
      <c r="T13" s="30" t="str">
        <f t="shared" ref="T13:T15" si="11">($H$2*1)/Q13</f>
        <v>#DIV/0!</v>
      </c>
      <c r="U13" s="31"/>
      <c r="V13" s="32"/>
    </row>
    <row r="14" ht="15.75" customHeight="1">
      <c r="A14" s="11"/>
      <c r="B14" s="26">
        <v>1.0</v>
      </c>
      <c r="C14" s="26"/>
      <c r="D14" s="33"/>
      <c r="E14" s="28" t="str">
        <f t="shared" si="1"/>
        <v>#DIV/0!</v>
      </c>
      <c r="F14" s="34"/>
      <c r="G14" s="28" t="str">
        <f t="shared" si="2"/>
        <v>#DIV/0!</v>
      </c>
      <c r="H14" s="30" t="str">
        <f t="shared" si="3"/>
        <v>#DIV/0!</v>
      </c>
      <c r="I14" s="31" t="str">
        <f t="shared" si="4"/>
        <v/>
      </c>
      <c r="J14" s="32"/>
      <c r="M14" s="11"/>
      <c r="N14" s="26"/>
      <c r="O14" s="26"/>
      <c r="P14" s="33"/>
      <c r="Q14" s="28" t="str">
        <f t="shared" si="6"/>
        <v>#DIV/0!</v>
      </c>
      <c r="R14" s="34"/>
      <c r="S14" s="28" t="str">
        <f t="shared" si="7"/>
        <v>#DIV/0!</v>
      </c>
      <c r="T14" s="30" t="str">
        <f t="shared" si="11"/>
        <v>#DIV/0!</v>
      </c>
      <c r="U14" s="31" t="str">
        <f t="shared" ref="U14:U15" si="12">O14</f>
        <v/>
      </c>
      <c r="V14" s="32"/>
    </row>
    <row r="15" ht="15.75" customHeight="1">
      <c r="A15" s="35"/>
      <c r="B15" s="36"/>
      <c r="C15" s="36" t="s">
        <v>21</v>
      </c>
      <c r="D15" s="37">
        <f>SUM(D5:D12)</f>
        <v>0.345</v>
      </c>
      <c r="E15" s="11"/>
      <c r="F15" s="38"/>
      <c r="G15" s="65"/>
      <c r="H15" s="66" t="s">
        <v>22</v>
      </c>
      <c r="I15" s="67"/>
      <c r="J15" s="68">
        <f>SUM(J5:J11)</f>
        <v>44.55238095</v>
      </c>
      <c r="M15" s="11"/>
      <c r="N15" s="26"/>
      <c r="O15" s="26"/>
      <c r="P15" s="33"/>
      <c r="Q15" s="28" t="str">
        <f t="shared" si="6"/>
        <v>#DIV/0!</v>
      </c>
      <c r="R15" s="34"/>
      <c r="S15" s="28" t="str">
        <f t="shared" si="7"/>
        <v>#DIV/0!</v>
      </c>
      <c r="T15" s="30" t="str">
        <f t="shared" si="11"/>
        <v>#DIV/0!</v>
      </c>
      <c r="U15" s="31" t="str">
        <f t="shared" si="12"/>
        <v/>
      </c>
      <c r="V15" s="32"/>
    </row>
    <row r="16" ht="15.75" customHeight="1">
      <c r="A16" s="35"/>
      <c r="B16" s="37"/>
      <c r="C16" s="37"/>
      <c r="D16" s="37"/>
      <c r="E16" s="11"/>
      <c r="F16" s="38"/>
      <c r="G16" s="69" t="s">
        <v>23</v>
      </c>
      <c r="H16" s="70">
        <v>0.25</v>
      </c>
      <c r="I16" s="71"/>
      <c r="J16" s="68">
        <f>J15*H16</f>
        <v>11.13809524</v>
      </c>
      <c r="M16" s="35"/>
      <c r="N16" s="36"/>
      <c r="O16" s="36" t="s">
        <v>21</v>
      </c>
      <c r="P16" s="37">
        <f>SUM(P5:P13)</f>
        <v>0</v>
      </c>
      <c r="Q16" s="11"/>
      <c r="R16" s="38"/>
      <c r="S16" s="38"/>
      <c r="T16" s="39" t="s">
        <v>22</v>
      </c>
      <c r="U16" s="15"/>
      <c r="V16" s="28" t="str">
        <f>SUM(V5:V15)</f>
        <v>#DIV/0!</v>
      </c>
    </row>
    <row r="17" ht="15.75" customHeight="1">
      <c r="A17" s="35"/>
      <c r="B17" s="37"/>
      <c r="C17" s="37"/>
      <c r="D17" s="37"/>
      <c r="E17" s="11"/>
      <c r="F17" s="11"/>
      <c r="G17" s="65"/>
      <c r="H17" s="66" t="s">
        <v>24</v>
      </c>
      <c r="I17" s="67"/>
      <c r="J17" s="68">
        <f>+J15+J16</f>
        <v>55.69047619</v>
      </c>
      <c r="M17" s="35"/>
      <c r="N17" s="37"/>
      <c r="O17" s="37"/>
      <c r="P17" s="37"/>
      <c r="Q17" s="11"/>
      <c r="R17" s="38"/>
      <c r="S17" s="39" t="s">
        <v>23</v>
      </c>
      <c r="T17" s="62">
        <v>0.15</v>
      </c>
      <c r="U17" s="40"/>
      <c r="V17" s="28" t="str">
        <f>V16*T17</f>
        <v>#DIV/0!</v>
      </c>
    </row>
    <row r="18" ht="15.75" customHeight="1">
      <c r="A18" s="35"/>
      <c r="B18" s="37"/>
      <c r="C18" s="37"/>
      <c r="D18" s="37"/>
      <c r="E18" s="38"/>
      <c r="F18" s="38"/>
      <c r="G18" s="66" t="s">
        <v>25</v>
      </c>
      <c r="H18" s="70">
        <v>0.05</v>
      </c>
      <c r="I18" s="71"/>
      <c r="J18" s="69">
        <f>J17*H18</f>
        <v>2.78452381</v>
      </c>
      <c r="M18" s="35"/>
      <c r="N18" s="37"/>
      <c r="O18" s="37"/>
      <c r="P18" s="37"/>
      <c r="Q18" s="11"/>
      <c r="R18" s="11"/>
      <c r="S18" s="38"/>
      <c r="T18" s="39" t="s">
        <v>24</v>
      </c>
      <c r="U18" s="15"/>
      <c r="V18" s="28" t="str">
        <f>+V16+V17</f>
        <v>#DIV/0!</v>
      </c>
    </row>
    <row r="19" ht="15.75" customHeight="1">
      <c r="A19" s="35"/>
      <c r="B19" s="37"/>
      <c r="C19" s="37"/>
      <c r="D19" s="37"/>
      <c r="E19" s="11"/>
      <c r="F19" s="43"/>
      <c r="G19" s="65"/>
      <c r="H19" s="66" t="s">
        <v>26</v>
      </c>
      <c r="I19" s="67"/>
      <c r="J19" s="68">
        <f>+J17+J18</f>
        <v>58.475</v>
      </c>
      <c r="M19" s="35"/>
      <c r="N19" s="37"/>
      <c r="O19" s="37"/>
      <c r="P19" s="37"/>
      <c r="Q19" s="38"/>
      <c r="R19" s="38"/>
      <c r="S19" s="39" t="s">
        <v>25</v>
      </c>
      <c r="T19" s="41">
        <v>0.06</v>
      </c>
      <c r="U19" s="40"/>
      <c r="V19" s="42" t="str">
        <f>V18*T19</f>
        <v>#DIV/0!</v>
      </c>
    </row>
    <row r="20" ht="15.75" customHeight="1">
      <c r="A20" s="35"/>
      <c r="B20" s="37"/>
      <c r="C20" s="37"/>
      <c r="D20" s="37"/>
      <c r="E20" s="38"/>
      <c r="F20" s="39"/>
      <c r="G20" s="66" t="s">
        <v>27</v>
      </c>
      <c r="H20" s="72">
        <v>2.8</v>
      </c>
      <c r="I20" s="71"/>
      <c r="J20" s="68">
        <f>J19*H20</f>
        <v>163.73</v>
      </c>
      <c r="M20" s="35"/>
      <c r="N20" s="37"/>
      <c r="O20" s="37"/>
      <c r="P20" s="37"/>
      <c r="Q20" s="11"/>
      <c r="R20" s="43"/>
      <c r="S20" s="38"/>
      <c r="T20" s="39" t="s">
        <v>26</v>
      </c>
      <c r="U20" s="15"/>
      <c r="V20" s="28" t="str">
        <f>+V18+V19</f>
        <v>#DIV/0!</v>
      </c>
    </row>
    <row r="21" ht="15.75" customHeight="1">
      <c r="A21" s="35"/>
      <c r="B21" s="37"/>
      <c r="C21" s="37"/>
      <c r="D21" s="37"/>
      <c r="E21" s="11"/>
      <c r="F21" s="15"/>
      <c r="G21" s="65"/>
      <c r="H21" s="69" t="s">
        <v>28</v>
      </c>
      <c r="I21" s="67"/>
      <c r="J21" s="68">
        <f>+J19+J20</f>
        <v>222.205</v>
      </c>
      <c r="M21" s="35"/>
      <c r="N21" s="37"/>
      <c r="O21" s="37"/>
      <c r="P21" s="37"/>
      <c r="Q21" s="38"/>
      <c r="R21" s="39"/>
      <c r="S21" s="39" t="s">
        <v>27</v>
      </c>
      <c r="T21" s="63">
        <v>1.5</v>
      </c>
      <c r="U21" s="44"/>
      <c r="V21" s="28" t="str">
        <f>V20*T21</f>
        <v>#DIV/0!</v>
      </c>
    </row>
    <row r="22" ht="15.75" customHeight="1">
      <c r="A22" s="35"/>
      <c r="B22" s="37"/>
      <c r="C22" s="37"/>
      <c r="D22" s="37"/>
      <c r="E22" s="11"/>
      <c r="F22" s="15"/>
      <c r="G22" s="73"/>
      <c r="H22" s="69" t="s">
        <v>29</v>
      </c>
      <c r="I22" s="74" t="s">
        <v>30</v>
      </c>
      <c r="J22" s="68">
        <f>J21*1.16</f>
        <v>257.7578</v>
      </c>
      <c r="M22" s="35"/>
      <c r="N22" s="37"/>
      <c r="O22" s="37"/>
      <c r="P22" s="37"/>
      <c r="Q22" s="11"/>
      <c r="R22" s="15"/>
      <c r="S22" s="38"/>
      <c r="T22" s="39" t="s">
        <v>28</v>
      </c>
      <c r="U22" s="15"/>
      <c r="V22" s="28" t="str">
        <f>+V20+V21</f>
        <v>#DIV/0!</v>
      </c>
    </row>
    <row r="23" ht="15.75" customHeight="1">
      <c r="A23" s="46" t="s">
        <v>31</v>
      </c>
      <c r="B23" s="37"/>
      <c r="C23" s="37"/>
      <c r="D23" s="37"/>
      <c r="E23" s="37"/>
      <c r="F23" s="37"/>
      <c r="G23" s="37"/>
      <c r="H23" s="37"/>
      <c r="I23" s="37"/>
      <c r="J23" s="47"/>
      <c r="M23" s="35"/>
      <c r="N23" s="37"/>
      <c r="O23" s="37"/>
      <c r="P23" s="37"/>
      <c r="Q23" s="11"/>
      <c r="R23" s="15"/>
      <c r="S23" s="45"/>
      <c r="T23" s="39" t="s">
        <v>29</v>
      </c>
      <c r="U23" s="15" t="s">
        <v>30</v>
      </c>
      <c r="V23" s="28" t="str">
        <f>V22</f>
        <v>#DIV/0!</v>
      </c>
    </row>
    <row r="24" ht="15.75" customHeight="1">
      <c r="A24" s="48"/>
      <c r="B24" s="49"/>
      <c r="C24" s="49"/>
      <c r="D24" s="49"/>
      <c r="E24" s="49"/>
      <c r="F24" s="49"/>
      <c r="G24" s="49"/>
      <c r="H24" s="49"/>
      <c r="I24" s="49"/>
      <c r="J24" s="20"/>
      <c r="M24" s="46" t="s">
        <v>31</v>
      </c>
      <c r="N24" s="37"/>
      <c r="O24" s="37"/>
      <c r="P24" s="37"/>
      <c r="Q24" s="37"/>
      <c r="R24" s="37"/>
      <c r="S24" s="37"/>
      <c r="T24" s="37"/>
      <c r="U24" s="37"/>
      <c r="V24" s="47"/>
    </row>
    <row r="25" ht="15.75" customHeight="1">
      <c r="A25" s="50"/>
      <c r="J25" s="51"/>
      <c r="M25" s="64"/>
      <c r="N25" s="49"/>
      <c r="O25" s="49"/>
      <c r="P25" s="49"/>
      <c r="Q25" s="49"/>
      <c r="R25" s="49"/>
      <c r="S25" s="49"/>
      <c r="T25" s="49"/>
      <c r="U25" s="49"/>
      <c r="V25" s="20"/>
    </row>
    <row r="26" ht="15.75" customHeight="1">
      <c r="A26" s="50"/>
      <c r="J26" s="51"/>
      <c r="M26" s="50"/>
      <c r="V26" s="51"/>
    </row>
    <row r="27" ht="15.75" customHeight="1">
      <c r="A27" s="50"/>
      <c r="J27" s="51"/>
      <c r="M27" s="50"/>
      <c r="V27" s="51"/>
    </row>
    <row r="28" ht="15.75" customHeight="1">
      <c r="A28" s="50"/>
      <c r="J28" s="51"/>
      <c r="M28" s="50"/>
      <c r="V28" s="51"/>
    </row>
    <row r="29" ht="15.75" customHeight="1">
      <c r="A29" s="50"/>
      <c r="J29" s="51"/>
      <c r="M29" s="50"/>
      <c r="V29" s="51"/>
    </row>
    <row r="30" ht="15.75" customHeight="1">
      <c r="A30" s="50"/>
      <c r="J30" s="51"/>
      <c r="M30" s="50"/>
      <c r="V30" s="51"/>
    </row>
    <row r="31" ht="15.75" customHeight="1">
      <c r="A31" s="50"/>
      <c r="J31" s="51"/>
      <c r="M31" s="50"/>
      <c r="V31" s="51"/>
    </row>
    <row r="32" ht="15.75" customHeight="1">
      <c r="A32" s="50"/>
      <c r="J32" s="51"/>
      <c r="M32" s="50"/>
      <c r="V32" s="51"/>
    </row>
    <row r="33" ht="15.75" customHeight="1">
      <c r="A33" s="50"/>
      <c r="J33" s="51"/>
      <c r="M33" s="50"/>
      <c r="V33" s="51"/>
    </row>
    <row r="34" ht="15.75" customHeight="1">
      <c r="A34" s="24"/>
      <c r="B34" s="52"/>
      <c r="C34" s="52"/>
      <c r="D34" s="52"/>
      <c r="E34" s="52"/>
      <c r="F34" s="52"/>
      <c r="G34" s="52"/>
      <c r="H34" s="52"/>
      <c r="I34" s="52"/>
      <c r="J34" s="25"/>
      <c r="M34" s="50"/>
      <c r="V34" s="51"/>
    </row>
    <row r="35" ht="15.75" customHeight="1">
      <c r="M35" s="24"/>
      <c r="N35" s="52"/>
      <c r="O35" s="52"/>
      <c r="P35" s="52"/>
      <c r="Q35" s="52"/>
      <c r="R35" s="52"/>
      <c r="S35" s="52"/>
      <c r="T35" s="52"/>
      <c r="U35" s="52"/>
      <c r="V35" s="25"/>
    </row>
    <row r="36" ht="15.75" customHeight="1"/>
    <row r="37" ht="15.75" customHeight="1"/>
    <row r="38" ht="15.75" customHeight="1"/>
    <row r="39" ht="15.75" customHeight="1">
      <c r="A39" s="1"/>
      <c r="B39" s="2" t="s">
        <v>0</v>
      </c>
      <c r="C39" s="3"/>
      <c r="D39" s="4"/>
      <c r="E39" s="4"/>
      <c r="F39" s="5"/>
      <c r="G39" s="6"/>
      <c r="H39" s="6"/>
      <c r="I39" s="7"/>
      <c r="J39" s="8"/>
    </row>
    <row r="40" ht="15.75" customHeight="1">
      <c r="A40" s="9" t="s">
        <v>1</v>
      </c>
      <c r="B40" s="10"/>
      <c r="C40" s="11"/>
      <c r="D40" s="11"/>
      <c r="E40" s="11"/>
      <c r="F40" s="11"/>
      <c r="G40" s="12" t="s">
        <v>2</v>
      </c>
      <c r="H40" s="13">
        <v>1.0</v>
      </c>
      <c r="I40" s="14"/>
      <c r="J40" s="15"/>
    </row>
    <row r="41" ht="15.75" customHeight="1">
      <c r="A41" s="16"/>
      <c r="B41" s="17" t="s">
        <v>3</v>
      </c>
      <c r="C41" s="18"/>
      <c r="D41" s="17" t="s">
        <v>4</v>
      </c>
      <c r="E41" s="18"/>
      <c r="F41" s="17" t="s">
        <v>5</v>
      </c>
      <c r="G41" s="18"/>
      <c r="H41" s="19" t="s">
        <v>6</v>
      </c>
      <c r="I41" s="20"/>
      <c r="J41" s="11"/>
    </row>
    <row r="42" ht="15.75" customHeight="1">
      <c r="A42" s="58" t="s">
        <v>80</v>
      </c>
      <c r="B42" s="22" t="s">
        <v>8</v>
      </c>
      <c r="C42" s="23" t="s">
        <v>3</v>
      </c>
      <c r="D42" s="23" t="s">
        <v>9</v>
      </c>
      <c r="E42" s="23" t="s">
        <v>10</v>
      </c>
      <c r="F42" s="23" t="s">
        <v>11</v>
      </c>
      <c r="G42" s="23" t="s">
        <v>12</v>
      </c>
      <c r="H42" s="24"/>
      <c r="I42" s="25"/>
      <c r="J42" s="23" t="s">
        <v>13</v>
      </c>
    </row>
    <row r="43" ht="15.75" customHeight="1">
      <c r="A43" s="11" t="s">
        <v>81</v>
      </c>
      <c r="B43" s="26">
        <v>0.75</v>
      </c>
      <c r="C43" s="27" t="s">
        <v>82</v>
      </c>
      <c r="D43" s="27">
        <v>0.09</v>
      </c>
      <c r="E43" s="28">
        <f t="shared" ref="E43:E54" si="13">B43/D43</f>
        <v>8.333333333</v>
      </c>
      <c r="F43" s="29"/>
      <c r="G43" s="28">
        <f t="shared" ref="G43:G54" si="14">F43/E43</f>
        <v>0</v>
      </c>
      <c r="H43" s="30">
        <f t="shared" ref="H43:H54" si="15">($H$2*1)/E43</f>
        <v>0.12</v>
      </c>
      <c r="I43" s="31" t="str">
        <f t="shared" ref="I43:I54" si="16">C43</f>
        <v>LT</v>
      </c>
      <c r="J43" s="32">
        <f t="shared" ref="J43:J52" si="17">H43*F43</f>
        <v>0</v>
      </c>
      <c r="K43" s="75">
        <v>0.15</v>
      </c>
      <c r="L43" s="75">
        <f>K43/D43</f>
        <v>1.666666667</v>
      </c>
    </row>
    <row r="44" ht="15.75" customHeight="1">
      <c r="A44" s="11" t="s">
        <v>83</v>
      </c>
      <c r="B44" s="26">
        <v>1.0</v>
      </c>
      <c r="C44" s="27" t="s">
        <v>82</v>
      </c>
      <c r="D44" s="27">
        <v>0.12</v>
      </c>
      <c r="E44" s="28">
        <f t="shared" si="13"/>
        <v>8.333333333</v>
      </c>
      <c r="F44" s="29"/>
      <c r="G44" s="28">
        <f t="shared" si="14"/>
        <v>0</v>
      </c>
      <c r="H44" s="30">
        <f t="shared" si="15"/>
        <v>0.12</v>
      </c>
      <c r="I44" s="31" t="str">
        <f t="shared" si="16"/>
        <v>LT</v>
      </c>
      <c r="J44" s="32">
        <f t="shared" si="17"/>
        <v>0</v>
      </c>
      <c r="K44" s="75">
        <v>0.47</v>
      </c>
      <c r="M44" s="75">
        <f>470/30</f>
        <v>15.66666667</v>
      </c>
    </row>
    <row r="45" ht="15.75" customHeight="1">
      <c r="A45" s="11" t="s">
        <v>84</v>
      </c>
      <c r="B45" s="26">
        <v>1.0</v>
      </c>
      <c r="C45" s="27" t="s">
        <v>82</v>
      </c>
      <c r="D45" s="27">
        <v>0.09</v>
      </c>
      <c r="E45" s="28">
        <f t="shared" si="13"/>
        <v>11.11111111</v>
      </c>
      <c r="F45" s="29"/>
      <c r="G45" s="28">
        <f t="shared" si="14"/>
        <v>0</v>
      </c>
      <c r="H45" s="30">
        <f t="shared" si="15"/>
        <v>0.09</v>
      </c>
      <c r="I45" s="31" t="str">
        <f t="shared" si="16"/>
        <v>LT</v>
      </c>
      <c r="J45" s="32">
        <f t="shared" si="17"/>
        <v>0</v>
      </c>
      <c r="K45" s="75">
        <v>0.2</v>
      </c>
      <c r="L45" s="75">
        <f>K45+1.6666667</f>
        <v>1.8666667</v>
      </c>
    </row>
    <row r="46" ht="15.75" customHeight="1">
      <c r="A46" s="11" t="s">
        <v>85</v>
      </c>
      <c r="B46" s="26">
        <v>1.0</v>
      </c>
      <c r="C46" s="27" t="s">
        <v>82</v>
      </c>
      <c r="D46" s="27"/>
      <c r="E46" s="28" t="str">
        <f t="shared" si="13"/>
        <v>#DIV/0!</v>
      </c>
      <c r="F46" s="29"/>
      <c r="G46" s="28" t="str">
        <f t="shared" si="14"/>
        <v>#DIV/0!</v>
      </c>
      <c r="H46" s="30" t="str">
        <f t="shared" si="15"/>
        <v>#DIV/0!</v>
      </c>
      <c r="I46" s="31" t="str">
        <f t="shared" si="16"/>
        <v>LT</v>
      </c>
      <c r="J46" s="32" t="str">
        <f t="shared" si="17"/>
        <v>#DIV/0!</v>
      </c>
    </row>
    <row r="47" ht="15.75" customHeight="1">
      <c r="A47" s="10" t="s">
        <v>86</v>
      </c>
      <c r="B47" s="26">
        <v>1.0</v>
      </c>
      <c r="C47" s="27" t="s">
        <v>82</v>
      </c>
      <c r="D47" s="27"/>
      <c r="E47" s="28" t="str">
        <f t="shared" si="13"/>
        <v>#DIV/0!</v>
      </c>
      <c r="F47" s="29"/>
      <c r="G47" s="28" t="str">
        <f t="shared" si="14"/>
        <v>#DIV/0!</v>
      </c>
      <c r="H47" s="30" t="str">
        <f t="shared" si="15"/>
        <v>#DIV/0!</v>
      </c>
      <c r="I47" s="31" t="str">
        <f t="shared" si="16"/>
        <v>LT</v>
      </c>
      <c r="J47" s="32" t="str">
        <f t="shared" si="17"/>
        <v>#DIV/0!</v>
      </c>
    </row>
    <row r="48" ht="15.75" customHeight="1">
      <c r="A48" s="10" t="s">
        <v>87</v>
      </c>
      <c r="B48" s="26">
        <v>1.0</v>
      </c>
      <c r="C48" s="27" t="s">
        <v>82</v>
      </c>
      <c r="D48" s="27">
        <v>0.12</v>
      </c>
      <c r="E48" s="28">
        <f t="shared" si="13"/>
        <v>8.333333333</v>
      </c>
      <c r="F48" s="29"/>
      <c r="G48" s="28">
        <f t="shared" si="14"/>
        <v>0</v>
      </c>
      <c r="H48" s="30">
        <f t="shared" si="15"/>
        <v>0.12</v>
      </c>
      <c r="I48" s="31" t="str">
        <f t="shared" si="16"/>
        <v>LT</v>
      </c>
      <c r="J48" s="32">
        <f t="shared" si="17"/>
        <v>0</v>
      </c>
      <c r="K48" s="75" t="s">
        <v>88</v>
      </c>
      <c r="L48" s="75">
        <v>0.235</v>
      </c>
    </row>
    <row r="49" ht="15.75" customHeight="1">
      <c r="A49" s="11" t="s">
        <v>89</v>
      </c>
      <c r="B49" s="26">
        <v>1.0</v>
      </c>
      <c r="C49" s="27" t="s">
        <v>82</v>
      </c>
      <c r="D49" s="27">
        <v>0.03</v>
      </c>
      <c r="E49" s="28">
        <f t="shared" si="13"/>
        <v>33.33333333</v>
      </c>
      <c r="F49" s="29"/>
      <c r="G49" s="28">
        <f t="shared" si="14"/>
        <v>0</v>
      </c>
      <c r="H49" s="30">
        <f t="shared" si="15"/>
        <v>0.03</v>
      </c>
      <c r="I49" s="31" t="str">
        <f t="shared" si="16"/>
        <v>LT</v>
      </c>
      <c r="J49" s="32">
        <f t="shared" si="17"/>
        <v>0</v>
      </c>
      <c r="K49" s="75">
        <v>0.05</v>
      </c>
    </row>
    <row r="50" ht="15.75" customHeight="1">
      <c r="A50" s="11" t="s">
        <v>90</v>
      </c>
      <c r="B50" s="26">
        <v>1.0</v>
      </c>
      <c r="C50" s="27" t="s">
        <v>15</v>
      </c>
      <c r="D50" s="27">
        <v>0.09</v>
      </c>
      <c r="E50" s="28">
        <f t="shared" si="13"/>
        <v>11.11111111</v>
      </c>
      <c r="F50" s="29"/>
      <c r="G50" s="28">
        <f t="shared" si="14"/>
        <v>0</v>
      </c>
      <c r="H50" s="30">
        <f t="shared" si="15"/>
        <v>0.09</v>
      </c>
      <c r="I50" s="31" t="str">
        <f t="shared" si="16"/>
        <v>Kg</v>
      </c>
      <c r="J50" s="32">
        <f t="shared" si="17"/>
        <v>0</v>
      </c>
      <c r="K50" s="75">
        <v>0.1</v>
      </c>
    </row>
    <row r="51" ht="15.75" customHeight="1">
      <c r="A51" s="11" t="s">
        <v>91</v>
      </c>
      <c r="B51" s="26">
        <v>1.0</v>
      </c>
      <c r="C51" s="27" t="s">
        <v>15</v>
      </c>
      <c r="D51" s="27">
        <v>0.035</v>
      </c>
      <c r="E51" s="28">
        <f t="shared" si="13"/>
        <v>28.57142857</v>
      </c>
      <c r="F51" s="29"/>
      <c r="G51" s="28">
        <f t="shared" si="14"/>
        <v>0</v>
      </c>
      <c r="H51" s="30">
        <f t="shared" si="15"/>
        <v>0.035</v>
      </c>
      <c r="I51" s="31" t="str">
        <f t="shared" si="16"/>
        <v>Kg</v>
      </c>
      <c r="J51" s="32">
        <f t="shared" si="17"/>
        <v>0</v>
      </c>
      <c r="K51" s="75">
        <v>0.085</v>
      </c>
    </row>
    <row r="52" ht="15.75" customHeight="1">
      <c r="A52" s="11"/>
      <c r="B52" s="26">
        <v>1.0</v>
      </c>
      <c r="C52" s="26" t="s">
        <v>17</v>
      </c>
      <c r="D52" s="33"/>
      <c r="E52" s="28" t="str">
        <f t="shared" si="13"/>
        <v>#DIV/0!</v>
      </c>
      <c r="F52" s="34"/>
      <c r="G52" s="28" t="str">
        <f t="shared" si="14"/>
        <v>#DIV/0!</v>
      </c>
      <c r="H52" s="30" t="str">
        <f t="shared" si="15"/>
        <v>#DIV/0!</v>
      </c>
      <c r="I52" s="31" t="str">
        <f t="shared" si="16"/>
        <v>kg</v>
      </c>
      <c r="J52" s="32" t="str">
        <f t="shared" si="17"/>
        <v>#DIV/0!</v>
      </c>
      <c r="K52" s="75">
        <f>SUM(K43:K51)</f>
        <v>1.055</v>
      </c>
    </row>
    <row r="53" ht="15.75" customHeight="1">
      <c r="A53" s="11"/>
      <c r="B53" s="26">
        <v>1.0</v>
      </c>
      <c r="C53" s="26"/>
      <c r="D53" s="33"/>
      <c r="E53" s="28" t="str">
        <f t="shared" si="13"/>
        <v>#DIV/0!</v>
      </c>
      <c r="F53" s="34"/>
      <c r="G53" s="28" t="str">
        <f t="shared" si="14"/>
        <v>#DIV/0!</v>
      </c>
      <c r="H53" s="30" t="str">
        <f t="shared" si="15"/>
        <v>#DIV/0!</v>
      </c>
      <c r="I53" s="31" t="str">
        <f t="shared" si="16"/>
        <v/>
      </c>
      <c r="J53" s="32"/>
    </row>
    <row r="54" ht="15.75" customHeight="1">
      <c r="A54" s="11"/>
      <c r="B54" s="26">
        <v>1.0</v>
      </c>
      <c r="C54" s="26"/>
      <c r="D54" s="33"/>
      <c r="E54" s="28" t="str">
        <f t="shared" si="13"/>
        <v>#DIV/0!</v>
      </c>
      <c r="F54" s="34"/>
      <c r="G54" s="28" t="str">
        <f t="shared" si="14"/>
        <v>#DIV/0!</v>
      </c>
      <c r="H54" s="30" t="str">
        <f t="shared" si="15"/>
        <v>#DIV/0!</v>
      </c>
      <c r="I54" s="31" t="str">
        <f t="shared" si="16"/>
        <v/>
      </c>
      <c r="J54" s="32"/>
    </row>
    <row r="55" ht="15.75" customHeight="1">
      <c r="A55" s="35"/>
      <c r="B55" s="36"/>
      <c r="C55" s="36" t="s">
        <v>21</v>
      </c>
      <c r="D55" s="37">
        <f>SUM(D43:D52)</f>
        <v>0.575</v>
      </c>
      <c r="E55" s="11"/>
      <c r="F55" s="38"/>
      <c r="G55" s="65"/>
      <c r="H55" s="66" t="s">
        <v>22</v>
      </c>
      <c r="I55" s="67"/>
      <c r="J55" s="68" t="str">
        <f>SUM(J45:J51)</f>
        <v>#DIV/0!</v>
      </c>
    </row>
    <row r="56" ht="15.75" customHeight="1">
      <c r="A56" s="35"/>
      <c r="B56" s="37"/>
      <c r="C56" s="37"/>
      <c r="D56" s="37"/>
      <c r="E56" s="11"/>
      <c r="F56" s="38"/>
      <c r="G56" s="69" t="s">
        <v>23</v>
      </c>
      <c r="H56" s="70">
        <v>0.25</v>
      </c>
      <c r="I56" s="71"/>
      <c r="J56" s="68" t="str">
        <f>J55*H56</f>
        <v>#DIV/0!</v>
      </c>
    </row>
    <row r="57" ht="15.75" customHeight="1">
      <c r="A57" s="35"/>
      <c r="B57" s="37"/>
      <c r="C57" s="37"/>
      <c r="D57" s="37"/>
      <c r="E57" s="11"/>
      <c r="F57" s="11"/>
      <c r="G57" s="65"/>
      <c r="H57" s="66" t="s">
        <v>24</v>
      </c>
      <c r="I57" s="67"/>
      <c r="J57" s="68" t="str">
        <f>+J55+J56</f>
        <v>#DIV/0!</v>
      </c>
    </row>
    <row r="58" ht="15.75" customHeight="1">
      <c r="A58" s="35"/>
      <c r="B58" s="37"/>
      <c r="C58" s="37"/>
      <c r="D58" s="37"/>
      <c r="E58" s="38"/>
      <c r="F58" s="38"/>
      <c r="G58" s="66" t="s">
        <v>25</v>
      </c>
      <c r="H58" s="70">
        <v>0.05</v>
      </c>
      <c r="I58" s="71"/>
      <c r="J58" s="69" t="str">
        <f>J57*H58</f>
        <v>#DIV/0!</v>
      </c>
    </row>
    <row r="59" ht="15.75" customHeight="1">
      <c r="A59" s="35"/>
      <c r="B59" s="37"/>
      <c r="C59" s="37"/>
      <c r="D59" s="37"/>
      <c r="E59" s="11"/>
      <c r="F59" s="43"/>
      <c r="G59" s="65"/>
      <c r="H59" s="66" t="s">
        <v>26</v>
      </c>
      <c r="I59" s="67"/>
      <c r="J59" s="68" t="str">
        <f>+J57+J58</f>
        <v>#DIV/0!</v>
      </c>
    </row>
    <row r="60" ht="15.75" customHeight="1">
      <c r="A60" s="35"/>
      <c r="B60" s="37"/>
      <c r="C60" s="37"/>
      <c r="D60" s="37"/>
      <c r="E60" s="38"/>
      <c r="F60" s="39"/>
      <c r="G60" s="66" t="s">
        <v>27</v>
      </c>
      <c r="H60" s="72">
        <v>2.8</v>
      </c>
      <c r="I60" s="71"/>
      <c r="J60" s="68" t="str">
        <f>J59*H60</f>
        <v>#DIV/0!</v>
      </c>
    </row>
    <row r="61" ht="15.75" customHeight="1">
      <c r="A61" s="35"/>
      <c r="B61" s="37"/>
      <c r="C61" s="37"/>
      <c r="D61" s="37"/>
      <c r="E61" s="11"/>
      <c r="F61" s="15"/>
      <c r="G61" s="65"/>
      <c r="H61" s="69" t="s">
        <v>28</v>
      </c>
      <c r="I61" s="67"/>
      <c r="J61" s="68" t="str">
        <f>+J59+J60</f>
        <v>#DIV/0!</v>
      </c>
    </row>
    <row r="62" ht="15.75" customHeight="1">
      <c r="A62" s="35"/>
      <c r="B62" s="37"/>
      <c r="C62" s="37"/>
      <c r="D62" s="37"/>
      <c r="E62" s="11"/>
      <c r="F62" s="15"/>
      <c r="G62" s="73"/>
      <c r="H62" s="69" t="s">
        <v>29</v>
      </c>
      <c r="I62" s="74" t="s">
        <v>30</v>
      </c>
      <c r="J62" s="68" t="str">
        <f>J61*1.16</f>
        <v>#DIV/0!</v>
      </c>
    </row>
    <row r="63" ht="15.75" customHeight="1">
      <c r="A63" s="46" t="s">
        <v>31</v>
      </c>
      <c r="B63" s="37"/>
      <c r="C63" s="37"/>
      <c r="D63" s="37"/>
      <c r="E63" s="37"/>
      <c r="F63" s="37"/>
      <c r="G63" s="37"/>
      <c r="H63" s="37"/>
      <c r="I63" s="37"/>
      <c r="J63" s="47"/>
    </row>
    <row r="64" ht="15.75" customHeight="1">
      <c r="A64" s="48"/>
      <c r="B64" s="49"/>
      <c r="C64" s="49"/>
      <c r="D64" s="49"/>
      <c r="E64" s="49"/>
      <c r="F64" s="49"/>
      <c r="G64" s="49"/>
      <c r="H64" s="49"/>
      <c r="I64" s="49"/>
      <c r="J64" s="20"/>
    </row>
    <row r="65" ht="15.75" customHeight="1">
      <c r="A65" s="50"/>
      <c r="J65" s="51"/>
    </row>
    <row r="66" ht="15.75" customHeight="1">
      <c r="A66" s="50"/>
      <c r="J66" s="51"/>
    </row>
    <row r="67" ht="15.75" customHeight="1">
      <c r="A67" s="50"/>
      <c r="J67" s="51"/>
    </row>
    <row r="68" ht="15.75" customHeight="1">
      <c r="A68" s="50"/>
      <c r="J68" s="51"/>
    </row>
    <row r="69" ht="15.75" customHeight="1">
      <c r="A69" s="50"/>
      <c r="J69" s="51"/>
    </row>
    <row r="70" ht="15.75" customHeight="1">
      <c r="A70" s="50"/>
      <c r="J70" s="51"/>
    </row>
    <row r="71" ht="15.75" customHeight="1">
      <c r="A71" s="50"/>
      <c r="J71" s="51"/>
    </row>
    <row r="72" ht="15.75" customHeight="1">
      <c r="A72" s="50"/>
      <c r="J72" s="51"/>
    </row>
    <row r="73" ht="15.75" customHeight="1">
      <c r="A73" s="50"/>
      <c r="J73" s="51"/>
    </row>
    <row r="74" ht="15.75" customHeight="1">
      <c r="A74" s="24"/>
      <c r="B74" s="52"/>
      <c r="C74" s="52"/>
      <c r="D74" s="52"/>
      <c r="E74" s="52"/>
      <c r="F74" s="52"/>
      <c r="G74" s="52"/>
      <c r="H74" s="52"/>
      <c r="I74" s="52"/>
      <c r="J74" s="25"/>
    </row>
    <row r="75" ht="15.75" customHeight="1"/>
    <row r="76" ht="15.75" customHeight="1"/>
    <row r="77" ht="15.75" customHeight="1"/>
    <row r="78" ht="15.75" customHeight="1"/>
    <row r="79" ht="15.75" customHeight="1"/>
    <row r="80" ht="15.75" customHeight="1"/>
    <row r="81" ht="15.75" customHeight="1">
      <c r="A81" s="1"/>
      <c r="B81" s="2" t="s">
        <v>0</v>
      </c>
      <c r="C81" s="3"/>
      <c r="D81" s="4"/>
      <c r="E81" s="4"/>
      <c r="F81" s="5"/>
      <c r="G81" s="6"/>
      <c r="H81" s="6"/>
      <c r="I81" s="7"/>
      <c r="J81" s="8"/>
    </row>
    <row r="82" ht="15.75" customHeight="1">
      <c r="A82" s="9" t="s">
        <v>1</v>
      </c>
      <c r="B82" s="10"/>
      <c r="C82" s="11"/>
      <c r="D82" s="11"/>
      <c r="E82" s="11"/>
      <c r="F82" s="11"/>
      <c r="G82" s="12" t="s">
        <v>2</v>
      </c>
      <c r="H82" s="13">
        <v>1.0</v>
      </c>
      <c r="I82" s="14"/>
      <c r="J82" s="15"/>
    </row>
    <row r="83" ht="15.75" customHeight="1">
      <c r="A83" s="16"/>
      <c r="B83" s="17" t="s">
        <v>3</v>
      </c>
      <c r="C83" s="18"/>
      <c r="D83" s="17" t="s">
        <v>4</v>
      </c>
      <c r="E83" s="18"/>
      <c r="F83" s="17" t="s">
        <v>5</v>
      </c>
      <c r="G83" s="18"/>
      <c r="H83" s="19" t="s">
        <v>6</v>
      </c>
      <c r="I83" s="20"/>
      <c r="J83" s="11"/>
    </row>
    <row r="84" ht="15.75" customHeight="1">
      <c r="A84" s="21" t="s">
        <v>92</v>
      </c>
      <c r="B84" s="22" t="s">
        <v>8</v>
      </c>
      <c r="C84" s="23" t="s">
        <v>3</v>
      </c>
      <c r="D84" s="23" t="s">
        <v>9</v>
      </c>
      <c r="E84" s="23" t="s">
        <v>10</v>
      </c>
      <c r="F84" s="23" t="s">
        <v>11</v>
      </c>
      <c r="G84" s="23" t="s">
        <v>12</v>
      </c>
      <c r="H84" s="24"/>
      <c r="I84" s="25"/>
      <c r="J84" s="23" t="s">
        <v>13</v>
      </c>
    </row>
    <row r="85" ht="15.75" customHeight="1">
      <c r="A85" s="11" t="s">
        <v>81</v>
      </c>
      <c r="B85" s="26">
        <v>1.0</v>
      </c>
      <c r="C85" s="27" t="s">
        <v>40</v>
      </c>
      <c r="D85" s="27"/>
      <c r="E85" s="28" t="str">
        <f t="shared" ref="E85:E96" si="18">B85/D85</f>
        <v>#DIV/0!</v>
      </c>
      <c r="F85" s="29"/>
      <c r="G85" s="28" t="str">
        <f t="shared" ref="G85:G96" si="19">F85/E85</f>
        <v>#DIV/0!</v>
      </c>
      <c r="H85" s="30" t="str">
        <f t="shared" ref="H85:H96" si="20">($H$2*1)/E85</f>
        <v>#DIV/0!</v>
      </c>
      <c r="I85" s="31" t="str">
        <f t="shared" ref="I85:I96" si="21">C85</f>
        <v>lt</v>
      </c>
      <c r="J85" s="32" t="str">
        <f t="shared" ref="J85:J94" si="22">H85*F85</f>
        <v>#DIV/0!</v>
      </c>
    </row>
    <row r="86" ht="15.75" customHeight="1">
      <c r="A86" s="11" t="s">
        <v>83</v>
      </c>
      <c r="B86" s="26">
        <v>1.0</v>
      </c>
      <c r="C86" s="27" t="s">
        <v>40</v>
      </c>
      <c r="D86" s="27"/>
      <c r="E86" s="28" t="str">
        <f t="shared" si="18"/>
        <v>#DIV/0!</v>
      </c>
      <c r="F86" s="29"/>
      <c r="G86" s="28" t="str">
        <f t="shared" si="19"/>
        <v>#DIV/0!</v>
      </c>
      <c r="H86" s="30" t="str">
        <f t="shared" si="20"/>
        <v>#DIV/0!</v>
      </c>
      <c r="I86" s="31" t="str">
        <f t="shared" si="21"/>
        <v>lt</v>
      </c>
      <c r="J86" s="32" t="str">
        <f t="shared" si="22"/>
        <v>#DIV/0!</v>
      </c>
    </row>
    <row r="87" ht="15.75" customHeight="1">
      <c r="A87" s="11" t="s">
        <v>84</v>
      </c>
      <c r="B87" s="26">
        <v>1.0</v>
      </c>
      <c r="C87" s="27" t="s">
        <v>40</v>
      </c>
      <c r="D87" s="27"/>
      <c r="E87" s="28" t="str">
        <f t="shared" si="18"/>
        <v>#DIV/0!</v>
      </c>
      <c r="F87" s="29"/>
      <c r="G87" s="28" t="str">
        <f t="shared" si="19"/>
        <v>#DIV/0!</v>
      </c>
      <c r="H87" s="30" t="str">
        <f t="shared" si="20"/>
        <v>#DIV/0!</v>
      </c>
      <c r="I87" s="31" t="str">
        <f t="shared" si="21"/>
        <v>lt</v>
      </c>
      <c r="J87" s="32" t="str">
        <f t="shared" si="22"/>
        <v>#DIV/0!</v>
      </c>
    </row>
    <row r="88" ht="15.75" customHeight="1">
      <c r="A88" s="11" t="s">
        <v>85</v>
      </c>
      <c r="B88" s="26">
        <v>1.0</v>
      </c>
      <c r="C88" s="27" t="s">
        <v>40</v>
      </c>
      <c r="D88" s="27"/>
      <c r="E88" s="28" t="str">
        <f t="shared" si="18"/>
        <v>#DIV/0!</v>
      </c>
      <c r="F88" s="29"/>
      <c r="G88" s="28" t="str">
        <f t="shared" si="19"/>
        <v>#DIV/0!</v>
      </c>
      <c r="H88" s="30" t="str">
        <f t="shared" si="20"/>
        <v>#DIV/0!</v>
      </c>
      <c r="I88" s="31" t="str">
        <f t="shared" si="21"/>
        <v>lt</v>
      </c>
      <c r="J88" s="32" t="str">
        <f t="shared" si="22"/>
        <v>#DIV/0!</v>
      </c>
    </row>
    <row r="89" ht="15.75" customHeight="1">
      <c r="A89" s="10" t="s">
        <v>86</v>
      </c>
      <c r="B89" s="26">
        <v>1.0</v>
      </c>
      <c r="C89" s="27" t="s">
        <v>40</v>
      </c>
      <c r="D89" s="27"/>
      <c r="E89" s="28" t="str">
        <f t="shared" si="18"/>
        <v>#DIV/0!</v>
      </c>
      <c r="F89" s="29"/>
      <c r="G89" s="28" t="str">
        <f t="shared" si="19"/>
        <v>#DIV/0!</v>
      </c>
      <c r="H89" s="30" t="str">
        <f t="shared" si="20"/>
        <v>#DIV/0!</v>
      </c>
      <c r="I89" s="31" t="str">
        <f t="shared" si="21"/>
        <v>lt</v>
      </c>
      <c r="J89" s="32" t="str">
        <f t="shared" si="22"/>
        <v>#DIV/0!</v>
      </c>
    </row>
    <row r="90" ht="15.75" customHeight="1">
      <c r="A90" s="10" t="s">
        <v>87</v>
      </c>
      <c r="B90" s="26">
        <v>1.0</v>
      </c>
      <c r="C90" s="27" t="s">
        <v>36</v>
      </c>
      <c r="D90" s="27"/>
      <c r="E90" s="28" t="str">
        <f t="shared" si="18"/>
        <v>#DIV/0!</v>
      </c>
      <c r="F90" s="29"/>
      <c r="G90" s="28" t="str">
        <f t="shared" si="19"/>
        <v>#DIV/0!</v>
      </c>
      <c r="H90" s="30" t="str">
        <f t="shared" si="20"/>
        <v>#DIV/0!</v>
      </c>
      <c r="I90" s="31" t="str">
        <f t="shared" si="21"/>
        <v>Lt</v>
      </c>
      <c r="J90" s="32" t="str">
        <f t="shared" si="22"/>
        <v>#DIV/0!</v>
      </c>
    </row>
    <row r="91" ht="15.75" customHeight="1">
      <c r="A91" s="11" t="s">
        <v>93</v>
      </c>
      <c r="B91" s="26">
        <v>1.0</v>
      </c>
      <c r="C91" s="27" t="s">
        <v>40</v>
      </c>
      <c r="D91" s="27"/>
      <c r="E91" s="28" t="str">
        <f t="shared" si="18"/>
        <v>#DIV/0!</v>
      </c>
      <c r="F91" s="29"/>
      <c r="G91" s="28" t="str">
        <f t="shared" si="19"/>
        <v>#DIV/0!</v>
      </c>
      <c r="H91" s="30" t="str">
        <f t="shared" si="20"/>
        <v>#DIV/0!</v>
      </c>
      <c r="I91" s="31" t="str">
        <f t="shared" si="21"/>
        <v>lt</v>
      </c>
      <c r="J91" s="32" t="str">
        <f t="shared" si="22"/>
        <v>#DIV/0!</v>
      </c>
    </row>
    <row r="92" ht="15.75" customHeight="1">
      <c r="A92" s="11" t="s">
        <v>94</v>
      </c>
      <c r="B92" s="26">
        <v>1.0</v>
      </c>
      <c r="C92" s="27" t="s">
        <v>40</v>
      </c>
      <c r="D92" s="27"/>
      <c r="E92" s="28" t="str">
        <f t="shared" si="18"/>
        <v>#DIV/0!</v>
      </c>
      <c r="F92" s="29"/>
      <c r="G92" s="28" t="str">
        <f t="shared" si="19"/>
        <v>#DIV/0!</v>
      </c>
      <c r="H92" s="30" t="str">
        <f t="shared" si="20"/>
        <v>#DIV/0!</v>
      </c>
      <c r="I92" s="31" t="str">
        <f t="shared" si="21"/>
        <v>lt</v>
      </c>
      <c r="J92" s="32" t="str">
        <f t="shared" si="22"/>
        <v>#DIV/0!</v>
      </c>
    </row>
    <row r="93" ht="15.75" customHeight="1">
      <c r="A93" s="11" t="s">
        <v>91</v>
      </c>
      <c r="B93" s="26">
        <v>1.0</v>
      </c>
      <c r="C93" s="27" t="s">
        <v>40</v>
      </c>
      <c r="D93" s="27"/>
      <c r="E93" s="28" t="str">
        <f t="shared" si="18"/>
        <v>#DIV/0!</v>
      </c>
      <c r="F93" s="29"/>
      <c r="G93" s="28" t="str">
        <f t="shared" si="19"/>
        <v>#DIV/0!</v>
      </c>
      <c r="H93" s="30" t="str">
        <f t="shared" si="20"/>
        <v>#DIV/0!</v>
      </c>
      <c r="I93" s="31" t="str">
        <f t="shared" si="21"/>
        <v>lt</v>
      </c>
      <c r="J93" s="32" t="str">
        <f t="shared" si="22"/>
        <v>#DIV/0!</v>
      </c>
    </row>
    <row r="94" ht="15.75" customHeight="1">
      <c r="A94" s="11"/>
      <c r="B94" s="26">
        <v>1.0</v>
      </c>
      <c r="C94" s="26" t="s">
        <v>40</v>
      </c>
      <c r="D94" s="33"/>
      <c r="E94" s="28" t="str">
        <f t="shared" si="18"/>
        <v>#DIV/0!</v>
      </c>
      <c r="F94" s="34"/>
      <c r="G94" s="28" t="str">
        <f t="shared" si="19"/>
        <v>#DIV/0!</v>
      </c>
      <c r="H94" s="30" t="str">
        <f t="shared" si="20"/>
        <v>#DIV/0!</v>
      </c>
      <c r="I94" s="31" t="str">
        <f t="shared" si="21"/>
        <v>lt</v>
      </c>
      <c r="J94" s="32" t="str">
        <f t="shared" si="22"/>
        <v>#DIV/0!</v>
      </c>
    </row>
    <row r="95" ht="15.75" customHeight="1">
      <c r="A95" s="11"/>
      <c r="B95" s="26">
        <v>1.0</v>
      </c>
      <c r="C95" s="26"/>
      <c r="D95" s="33"/>
      <c r="E95" s="28" t="str">
        <f t="shared" si="18"/>
        <v>#DIV/0!</v>
      </c>
      <c r="F95" s="34"/>
      <c r="G95" s="28" t="str">
        <f t="shared" si="19"/>
        <v>#DIV/0!</v>
      </c>
      <c r="H95" s="30" t="str">
        <f t="shared" si="20"/>
        <v>#DIV/0!</v>
      </c>
      <c r="I95" s="31" t="str">
        <f t="shared" si="21"/>
        <v/>
      </c>
      <c r="J95" s="32"/>
    </row>
    <row r="96" ht="15.75" customHeight="1">
      <c r="A96" s="11"/>
      <c r="B96" s="26">
        <v>1.0</v>
      </c>
      <c r="C96" s="26"/>
      <c r="D96" s="33"/>
      <c r="E96" s="28" t="str">
        <f t="shared" si="18"/>
        <v>#DIV/0!</v>
      </c>
      <c r="F96" s="34"/>
      <c r="G96" s="28" t="str">
        <f t="shared" si="19"/>
        <v>#DIV/0!</v>
      </c>
      <c r="H96" s="30" t="str">
        <f t="shared" si="20"/>
        <v>#DIV/0!</v>
      </c>
      <c r="I96" s="31" t="str">
        <f t="shared" si="21"/>
        <v/>
      </c>
      <c r="J96" s="32"/>
    </row>
    <row r="97" ht="15.75" customHeight="1">
      <c r="A97" s="35"/>
      <c r="B97" s="36"/>
      <c r="C97" s="36" t="s">
        <v>21</v>
      </c>
      <c r="D97" s="37">
        <f>SUM(D85:D94)</f>
        <v>0</v>
      </c>
      <c r="E97" s="11"/>
      <c r="F97" s="38"/>
      <c r="G97" s="65"/>
      <c r="H97" s="66" t="s">
        <v>22</v>
      </c>
      <c r="I97" s="67"/>
      <c r="J97" s="68" t="str">
        <f>SUM(J87:J93)</f>
        <v>#DIV/0!</v>
      </c>
    </row>
    <row r="98" ht="15.75" customHeight="1">
      <c r="A98" s="35"/>
      <c r="B98" s="37"/>
      <c r="C98" s="37"/>
      <c r="D98" s="37"/>
      <c r="E98" s="11"/>
      <c r="F98" s="38"/>
      <c r="G98" s="69" t="s">
        <v>23</v>
      </c>
      <c r="H98" s="70">
        <v>0.25</v>
      </c>
      <c r="I98" s="71"/>
      <c r="J98" s="68" t="str">
        <f>J97*H98</f>
        <v>#DIV/0!</v>
      </c>
    </row>
    <row r="99" ht="15.75" customHeight="1">
      <c r="A99" s="35"/>
      <c r="B99" s="37"/>
      <c r="C99" s="37"/>
      <c r="D99" s="37"/>
      <c r="E99" s="11"/>
      <c r="F99" s="11"/>
      <c r="G99" s="65"/>
      <c r="H99" s="66" t="s">
        <v>24</v>
      </c>
      <c r="I99" s="67"/>
      <c r="J99" s="68" t="str">
        <f>+J97+J98</f>
        <v>#DIV/0!</v>
      </c>
    </row>
    <row r="100" ht="15.75" customHeight="1">
      <c r="A100" s="35"/>
      <c r="B100" s="37"/>
      <c r="C100" s="37"/>
      <c r="D100" s="37"/>
      <c r="E100" s="38"/>
      <c r="F100" s="38"/>
      <c r="G100" s="66" t="s">
        <v>25</v>
      </c>
      <c r="H100" s="70">
        <v>0.05</v>
      </c>
      <c r="I100" s="71"/>
      <c r="J100" s="69" t="str">
        <f>J99*H100</f>
        <v>#DIV/0!</v>
      </c>
    </row>
    <row r="101" ht="15.75" customHeight="1">
      <c r="A101" s="35"/>
      <c r="B101" s="37"/>
      <c r="C101" s="37"/>
      <c r="D101" s="37"/>
      <c r="E101" s="11"/>
      <c r="F101" s="43"/>
      <c r="G101" s="65"/>
      <c r="H101" s="66" t="s">
        <v>26</v>
      </c>
      <c r="I101" s="67"/>
      <c r="J101" s="68" t="str">
        <f>+J99+J100</f>
        <v>#DIV/0!</v>
      </c>
    </row>
    <row r="102" ht="15.75" customHeight="1">
      <c r="A102" s="35"/>
      <c r="B102" s="37"/>
      <c r="C102" s="37"/>
      <c r="D102" s="37"/>
      <c r="E102" s="38"/>
      <c r="F102" s="39"/>
      <c r="G102" s="66" t="s">
        <v>27</v>
      </c>
      <c r="H102" s="72">
        <v>2.8</v>
      </c>
      <c r="I102" s="71"/>
      <c r="J102" s="68" t="str">
        <f>J101*H102</f>
        <v>#DIV/0!</v>
      </c>
    </row>
    <row r="103" ht="15.75" customHeight="1">
      <c r="A103" s="35"/>
      <c r="B103" s="37"/>
      <c r="C103" s="37"/>
      <c r="D103" s="37"/>
      <c r="E103" s="11"/>
      <c r="F103" s="15"/>
      <c r="G103" s="65"/>
      <c r="H103" s="69" t="s">
        <v>28</v>
      </c>
      <c r="I103" s="67"/>
      <c r="J103" s="68" t="str">
        <f>+J101+J102</f>
        <v>#DIV/0!</v>
      </c>
    </row>
    <row r="104" ht="15.75" customHeight="1">
      <c r="A104" s="35"/>
      <c r="B104" s="37"/>
      <c r="C104" s="37"/>
      <c r="D104" s="37"/>
      <c r="E104" s="11"/>
      <c r="F104" s="15"/>
      <c r="G104" s="73"/>
      <c r="H104" s="69" t="s">
        <v>29</v>
      </c>
      <c r="I104" s="74" t="s">
        <v>30</v>
      </c>
      <c r="J104" s="68" t="str">
        <f>J103*1.16</f>
        <v>#DIV/0!</v>
      </c>
    </row>
    <row r="105" ht="15.75" customHeight="1">
      <c r="A105" s="46" t="s">
        <v>31</v>
      </c>
      <c r="B105" s="37"/>
      <c r="C105" s="37"/>
      <c r="D105" s="37"/>
      <c r="E105" s="37"/>
      <c r="F105" s="37"/>
      <c r="G105" s="37"/>
      <c r="H105" s="37"/>
      <c r="I105" s="37"/>
      <c r="J105" s="47"/>
    </row>
    <row r="106" ht="15.75" customHeight="1">
      <c r="A106" s="48"/>
      <c r="B106" s="49"/>
      <c r="C106" s="49"/>
      <c r="D106" s="49"/>
      <c r="E106" s="49"/>
      <c r="F106" s="49"/>
      <c r="G106" s="49"/>
      <c r="H106" s="49"/>
      <c r="I106" s="49"/>
      <c r="J106" s="20"/>
    </row>
    <row r="107" ht="15.75" customHeight="1">
      <c r="A107" s="50"/>
      <c r="J107" s="51"/>
    </row>
    <row r="108" ht="15.75" customHeight="1">
      <c r="A108" s="50"/>
      <c r="J108" s="51"/>
    </row>
    <row r="109" ht="15.75" customHeight="1">
      <c r="A109" s="50"/>
      <c r="J109" s="51"/>
    </row>
    <row r="110" ht="15.75" customHeight="1">
      <c r="A110" s="50"/>
      <c r="J110" s="51"/>
    </row>
    <row r="111" ht="15.75" customHeight="1">
      <c r="A111" s="50"/>
      <c r="J111" s="51"/>
    </row>
    <row r="112" ht="15.75" customHeight="1">
      <c r="A112" s="50"/>
      <c r="J112" s="51"/>
    </row>
    <row r="113" ht="15.75" customHeight="1">
      <c r="A113" s="50"/>
      <c r="J113" s="51"/>
    </row>
    <row r="114" ht="15.75" customHeight="1">
      <c r="A114" s="50"/>
      <c r="J114" s="51"/>
    </row>
    <row r="115" ht="15.75" customHeight="1">
      <c r="A115" s="50"/>
      <c r="J115" s="51"/>
    </row>
    <row r="116" ht="15.75" customHeight="1">
      <c r="A116" s="24"/>
      <c r="B116" s="52"/>
      <c r="C116" s="52"/>
      <c r="D116" s="52"/>
      <c r="E116" s="52"/>
      <c r="F116" s="52"/>
      <c r="G116" s="52"/>
      <c r="H116" s="52"/>
      <c r="I116" s="52"/>
      <c r="J116" s="25"/>
    </row>
    <row r="117" ht="15.75" customHeight="1"/>
    <row r="118" ht="15.75" customHeight="1"/>
    <row r="119" ht="15.75" customHeight="1"/>
    <row r="120" ht="15.75" customHeight="1"/>
    <row r="121" ht="15.75" customHeight="1">
      <c r="A121" s="1"/>
      <c r="B121" s="2" t="s">
        <v>0</v>
      </c>
      <c r="C121" s="3"/>
      <c r="D121" s="4"/>
      <c r="E121" s="4"/>
      <c r="F121" s="5"/>
      <c r="G121" s="6"/>
      <c r="H121" s="6"/>
      <c r="I121" s="7"/>
      <c r="J121" s="8"/>
    </row>
    <row r="122" ht="15.75" customHeight="1">
      <c r="A122" s="9" t="s">
        <v>1</v>
      </c>
      <c r="B122" s="10"/>
      <c r="C122" s="11"/>
      <c r="D122" s="11"/>
      <c r="E122" s="11"/>
      <c r="F122" s="11"/>
      <c r="G122" s="12" t="s">
        <v>2</v>
      </c>
      <c r="H122" s="60">
        <v>3.0</v>
      </c>
      <c r="I122" s="14"/>
      <c r="J122" s="15"/>
    </row>
    <row r="123" ht="15.75" customHeight="1">
      <c r="A123" s="16"/>
      <c r="B123" s="17" t="s">
        <v>3</v>
      </c>
      <c r="C123" s="18"/>
      <c r="D123" s="17" t="s">
        <v>4</v>
      </c>
      <c r="E123" s="18"/>
      <c r="F123" s="17" t="s">
        <v>5</v>
      </c>
      <c r="G123" s="18"/>
      <c r="H123" s="19" t="s">
        <v>6</v>
      </c>
      <c r="I123" s="20"/>
      <c r="J123" s="11"/>
    </row>
    <row r="124" ht="15.75" customHeight="1">
      <c r="A124" s="21" t="s">
        <v>95</v>
      </c>
      <c r="B124" s="22" t="s">
        <v>8</v>
      </c>
      <c r="C124" s="23" t="s">
        <v>3</v>
      </c>
      <c r="D124" s="23" t="s">
        <v>9</v>
      </c>
      <c r="E124" s="23" t="s">
        <v>10</v>
      </c>
      <c r="F124" s="23" t="s">
        <v>11</v>
      </c>
      <c r="G124" s="23" t="s">
        <v>12</v>
      </c>
      <c r="H124" s="24"/>
      <c r="I124" s="25"/>
      <c r="J124" s="23" t="s">
        <v>13</v>
      </c>
    </row>
    <row r="125" ht="15.75" customHeight="1">
      <c r="A125" s="76" t="s">
        <v>96</v>
      </c>
      <c r="B125" s="26">
        <v>1.0</v>
      </c>
      <c r="C125" s="27" t="s">
        <v>40</v>
      </c>
      <c r="D125" s="76">
        <v>0.16</v>
      </c>
      <c r="E125" s="28">
        <f t="shared" ref="E125:E136" si="23">B125/D125</f>
        <v>6.25</v>
      </c>
      <c r="F125" s="57">
        <v>310.0</v>
      </c>
      <c r="G125" s="28">
        <f t="shared" ref="G125:G136" si="24">F125/E125</f>
        <v>49.6</v>
      </c>
      <c r="H125" s="30">
        <f>(H122*1)/E125</f>
        <v>0.48</v>
      </c>
      <c r="I125" s="31" t="str">
        <f t="shared" ref="I125:I136" si="25">C125</f>
        <v>lt</v>
      </c>
      <c r="J125" s="32">
        <f t="shared" ref="J125:J133" si="26">H125*F125</f>
        <v>148.8</v>
      </c>
    </row>
    <row r="126" ht="15.75" customHeight="1">
      <c r="A126" s="76" t="s">
        <v>97</v>
      </c>
      <c r="B126" s="26">
        <v>1.0</v>
      </c>
      <c r="C126" s="27" t="s">
        <v>40</v>
      </c>
      <c r="D126" s="76">
        <v>0.4</v>
      </c>
      <c r="E126" s="28">
        <f t="shared" si="23"/>
        <v>2.5</v>
      </c>
      <c r="F126" s="57">
        <v>60.0</v>
      </c>
      <c r="G126" s="28">
        <f t="shared" si="24"/>
        <v>24</v>
      </c>
      <c r="H126" s="30">
        <f>($H$122*1)/E126</f>
        <v>1.2</v>
      </c>
      <c r="I126" s="31" t="str">
        <f t="shared" si="25"/>
        <v>lt</v>
      </c>
      <c r="J126" s="32">
        <f t="shared" si="26"/>
        <v>72</v>
      </c>
      <c r="N126" s="77" t="s">
        <v>98</v>
      </c>
    </row>
    <row r="127" ht="15.75" customHeight="1">
      <c r="A127" s="76" t="s">
        <v>99</v>
      </c>
      <c r="B127" s="26">
        <v>1.0</v>
      </c>
      <c r="C127" s="27" t="s">
        <v>40</v>
      </c>
      <c r="D127" s="76">
        <v>0.135</v>
      </c>
      <c r="E127" s="28">
        <f t="shared" si="23"/>
        <v>7.407407407</v>
      </c>
      <c r="F127" s="57">
        <v>120.0</v>
      </c>
      <c r="G127" s="28">
        <f t="shared" si="24"/>
        <v>16.2</v>
      </c>
      <c r="H127" s="30">
        <f>(H122*1)/E127</f>
        <v>0.405</v>
      </c>
      <c r="I127" s="31" t="str">
        <f t="shared" si="25"/>
        <v>lt</v>
      </c>
      <c r="J127" s="32">
        <f t="shared" si="26"/>
        <v>48.6</v>
      </c>
      <c r="N127" s="77" t="s">
        <v>98</v>
      </c>
    </row>
    <row r="128" ht="15.75" customHeight="1">
      <c r="A128" s="76" t="s">
        <v>100</v>
      </c>
      <c r="B128" s="55">
        <v>0.12</v>
      </c>
      <c r="C128" s="27" t="s">
        <v>40</v>
      </c>
      <c r="D128" s="76">
        <v>0.002</v>
      </c>
      <c r="E128" s="28">
        <f t="shared" si="23"/>
        <v>60</v>
      </c>
      <c r="F128" s="57">
        <v>15.0</v>
      </c>
      <c r="G128" s="28">
        <f t="shared" si="24"/>
        <v>0.25</v>
      </c>
      <c r="H128" s="30">
        <f t="shared" ref="H128:H133" si="27">($H$122*1)/E128</f>
        <v>0.05</v>
      </c>
      <c r="I128" s="31" t="str">
        <f t="shared" si="25"/>
        <v>lt</v>
      </c>
      <c r="J128" s="32">
        <f t="shared" si="26"/>
        <v>0.75</v>
      </c>
    </row>
    <row r="129" ht="15.75" customHeight="1">
      <c r="A129" s="76" t="s">
        <v>101</v>
      </c>
      <c r="B129" s="55">
        <v>0.12</v>
      </c>
      <c r="C129" s="27" t="s">
        <v>40</v>
      </c>
      <c r="D129" s="76">
        <v>0.001</v>
      </c>
      <c r="E129" s="28">
        <f t="shared" si="23"/>
        <v>120</v>
      </c>
      <c r="F129" s="57">
        <v>40.0</v>
      </c>
      <c r="G129" s="28">
        <f t="shared" si="24"/>
        <v>0.3333333333</v>
      </c>
      <c r="H129" s="30">
        <f t="shared" si="27"/>
        <v>0.025</v>
      </c>
      <c r="I129" s="31" t="str">
        <f t="shared" si="25"/>
        <v>lt</v>
      </c>
      <c r="J129" s="32">
        <f t="shared" si="26"/>
        <v>1</v>
      </c>
    </row>
    <row r="130" ht="15.75" customHeight="1">
      <c r="A130" s="76" t="s">
        <v>102</v>
      </c>
      <c r="B130" s="26">
        <v>1.0</v>
      </c>
      <c r="C130" s="27" t="s">
        <v>36</v>
      </c>
      <c r="D130" s="76">
        <v>0.235</v>
      </c>
      <c r="E130" s="28">
        <f t="shared" si="23"/>
        <v>4.255319149</v>
      </c>
      <c r="F130" s="57">
        <v>60.0</v>
      </c>
      <c r="G130" s="28">
        <f t="shared" si="24"/>
        <v>14.1</v>
      </c>
      <c r="H130" s="30">
        <f t="shared" si="27"/>
        <v>0.705</v>
      </c>
      <c r="I130" s="31" t="str">
        <f t="shared" si="25"/>
        <v>Lt</v>
      </c>
      <c r="J130" s="32">
        <f t="shared" si="26"/>
        <v>42.3</v>
      </c>
      <c r="N130" s="77" t="s">
        <v>98</v>
      </c>
    </row>
    <row r="131" ht="15.75" customHeight="1">
      <c r="A131" s="78" t="s">
        <v>103</v>
      </c>
      <c r="B131" s="26">
        <v>1.0</v>
      </c>
      <c r="C131" s="27" t="s">
        <v>40</v>
      </c>
      <c r="D131" s="76">
        <v>0.05</v>
      </c>
      <c r="E131" s="28">
        <f t="shared" si="23"/>
        <v>20</v>
      </c>
      <c r="F131" s="57">
        <v>350.0</v>
      </c>
      <c r="G131" s="28">
        <f t="shared" si="24"/>
        <v>17.5</v>
      </c>
      <c r="H131" s="30">
        <f t="shared" si="27"/>
        <v>0.15</v>
      </c>
      <c r="I131" s="31" t="str">
        <f t="shared" si="25"/>
        <v>lt</v>
      </c>
      <c r="J131" s="32">
        <f t="shared" si="26"/>
        <v>52.5</v>
      </c>
    </row>
    <row r="132" ht="15.75" customHeight="1">
      <c r="A132" s="76" t="s">
        <v>104</v>
      </c>
      <c r="B132" s="26">
        <v>1.0</v>
      </c>
      <c r="C132" s="27" t="s">
        <v>40</v>
      </c>
      <c r="D132" s="76">
        <v>0.1</v>
      </c>
      <c r="E132" s="28">
        <f t="shared" si="23"/>
        <v>10</v>
      </c>
      <c r="F132" s="57">
        <v>350.0</v>
      </c>
      <c r="G132" s="28">
        <f t="shared" si="24"/>
        <v>35</v>
      </c>
      <c r="H132" s="30">
        <f t="shared" si="27"/>
        <v>0.3</v>
      </c>
      <c r="I132" s="31" t="str">
        <f t="shared" si="25"/>
        <v>lt</v>
      </c>
      <c r="J132" s="32">
        <f t="shared" si="26"/>
        <v>105</v>
      </c>
      <c r="N132" s="77" t="s">
        <v>98</v>
      </c>
    </row>
    <row r="133" ht="15.75" customHeight="1">
      <c r="A133" s="76" t="s">
        <v>105</v>
      </c>
      <c r="B133" s="26">
        <v>1.0</v>
      </c>
      <c r="C133" s="27" t="s">
        <v>40</v>
      </c>
      <c r="D133" s="76">
        <v>0.12</v>
      </c>
      <c r="E133" s="28">
        <f t="shared" si="23"/>
        <v>8.333333333</v>
      </c>
      <c r="F133" s="57">
        <v>100.0</v>
      </c>
      <c r="G133" s="28">
        <f t="shared" si="24"/>
        <v>12</v>
      </c>
      <c r="H133" s="30">
        <f t="shared" si="27"/>
        <v>0.36</v>
      </c>
      <c r="I133" s="31" t="str">
        <f t="shared" si="25"/>
        <v>lt</v>
      </c>
      <c r="J133" s="32">
        <f t="shared" si="26"/>
        <v>36</v>
      </c>
      <c r="N133" s="77" t="s">
        <v>98</v>
      </c>
    </row>
    <row r="134" ht="15.75" customHeight="1">
      <c r="A134" s="54" t="s">
        <v>106</v>
      </c>
      <c r="B134" s="26">
        <v>1.0</v>
      </c>
      <c r="C134" s="26" t="s">
        <v>40</v>
      </c>
      <c r="D134" s="33"/>
      <c r="E134" s="28" t="str">
        <f t="shared" si="23"/>
        <v>#DIV/0!</v>
      </c>
      <c r="F134" s="34"/>
      <c r="G134" s="28" t="str">
        <f t="shared" si="24"/>
        <v>#DIV/0!</v>
      </c>
      <c r="H134" s="30">
        <f>SUM(H125:H133)</f>
        <v>3.675</v>
      </c>
      <c r="I134" s="31" t="str">
        <f t="shared" si="25"/>
        <v>lt</v>
      </c>
      <c r="J134" s="32"/>
    </row>
    <row r="135" ht="15.75" customHeight="1">
      <c r="A135" s="11"/>
      <c r="B135" s="26">
        <v>1.0</v>
      </c>
      <c r="C135" s="26"/>
      <c r="D135" s="33"/>
      <c r="E135" s="28" t="str">
        <f t="shared" si="23"/>
        <v>#DIV/0!</v>
      </c>
      <c r="F135" s="34"/>
      <c r="G135" s="28" t="str">
        <f t="shared" si="24"/>
        <v>#DIV/0!</v>
      </c>
      <c r="H135" s="30" t="str">
        <f t="shared" ref="H135:H136" si="28">($H$2*1)/E135</f>
        <v>#DIV/0!</v>
      </c>
      <c r="I135" s="31" t="str">
        <f t="shared" si="25"/>
        <v/>
      </c>
      <c r="J135" s="32"/>
    </row>
    <row r="136" ht="15.75" customHeight="1">
      <c r="A136" s="11"/>
      <c r="B136" s="26">
        <v>1.0</v>
      </c>
      <c r="C136" s="26"/>
      <c r="D136" s="33"/>
      <c r="E136" s="28" t="str">
        <f t="shared" si="23"/>
        <v>#DIV/0!</v>
      </c>
      <c r="F136" s="34"/>
      <c r="G136" s="28" t="str">
        <f t="shared" si="24"/>
        <v>#DIV/0!</v>
      </c>
      <c r="H136" s="30" t="str">
        <f t="shared" si="28"/>
        <v>#DIV/0!</v>
      </c>
      <c r="I136" s="31" t="str">
        <f t="shared" si="25"/>
        <v/>
      </c>
      <c r="J136" s="32"/>
    </row>
    <row r="137" ht="15.75" customHeight="1">
      <c r="A137" s="35"/>
      <c r="B137" s="36"/>
      <c r="C137" s="36" t="s">
        <v>21</v>
      </c>
      <c r="D137" s="37">
        <f>SUM(D125:D134)-0.2</f>
        <v>1.003</v>
      </c>
      <c r="E137" s="11"/>
      <c r="F137" s="38"/>
      <c r="G137" s="65"/>
      <c r="H137" s="66" t="s">
        <v>22</v>
      </c>
      <c r="I137" s="67"/>
      <c r="J137" s="68">
        <f>SUM(J127:J133)</f>
        <v>286.15</v>
      </c>
    </row>
    <row r="138" ht="15.75" customHeight="1">
      <c r="A138" s="35"/>
      <c r="B138" s="37"/>
      <c r="C138" s="37"/>
      <c r="D138" s="37"/>
      <c r="E138" s="11"/>
      <c r="F138" s="38"/>
      <c r="G138" s="69" t="s">
        <v>23</v>
      </c>
      <c r="H138" s="70">
        <v>0.25</v>
      </c>
      <c r="I138" s="71"/>
      <c r="J138" s="68">
        <f>J137*H138</f>
        <v>71.5375</v>
      </c>
    </row>
    <row r="139" ht="15.75" customHeight="1">
      <c r="A139" s="35"/>
      <c r="B139" s="37"/>
      <c r="C139" s="37"/>
      <c r="D139" s="37"/>
      <c r="E139" s="11"/>
      <c r="F139" s="11"/>
      <c r="G139" s="65"/>
      <c r="H139" s="66" t="s">
        <v>24</v>
      </c>
      <c r="I139" s="67"/>
      <c r="J139" s="68">
        <f>+J137+J138</f>
        <v>357.6875</v>
      </c>
    </row>
    <row r="140" ht="15.75" customHeight="1">
      <c r="A140" s="35"/>
      <c r="B140" s="37"/>
      <c r="C140" s="37"/>
      <c r="D140" s="37"/>
      <c r="E140" s="38"/>
      <c r="F140" s="38"/>
      <c r="G140" s="66" t="s">
        <v>25</v>
      </c>
      <c r="H140" s="70">
        <v>0.05</v>
      </c>
      <c r="I140" s="71"/>
      <c r="J140" s="69">
        <f>J139*H140</f>
        <v>17.884375</v>
      </c>
    </row>
    <row r="141" ht="15.75" customHeight="1">
      <c r="A141" s="35"/>
      <c r="B141" s="37"/>
      <c r="C141" s="37"/>
      <c r="D141" s="37"/>
      <c r="E141" s="11"/>
      <c r="F141" s="43"/>
      <c r="G141" s="65"/>
      <c r="H141" s="66" t="s">
        <v>26</v>
      </c>
      <c r="I141" s="67"/>
      <c r="J141" s="68">
        <f>+J139+J140</f>
        <v>375.571875</v>
      </c>
    </row>
    <row r="142" ht="15.75" customHeight="1">
      <c r="A142" s="35"/>
      <c r="B142" s="37"/>
      <c r="C142" s="37"/>
      <c r="D142" s="37"/>
      <c r="E142" s="38"/>
      <c r="F142" s="39"/>
      <c r="G142" s="66" t="s">
        <v>27</v>
      </c>
      <c r="H142" s="79">
        <v>3.2</v>
      </c>
      <c r="I142" s="71"/>
      <c r="J142" s="68">
        <f>J141*H142</f>
        <v>1201.83</v>
      </c>
    </row>
    <row r="143" ht="15.75" customHeight="1">
      <c r="A143" s="35"/>
      <c r="B143" s="37"/>
      <c r="C143" s="37"/>
      <c r="D143" s="37"/>
      <c r="E143" s="11"/>
      <c r="F143" s="15"/>
      <c r="G143" s="65"/>
      <c r="H143" s="69" t="s">
        <v>28</v>
      </c>
      <c r="I143" s="67"/>
      <c r="J143" s="68">
        <f>+J141+J142</f>
        <v>1577.401875</v>
      </c>
    </row>
    <row r="144" ht="15.75" customHeight="1">
      <c r="A144" s="35"/>
      <c r="B144" s="37"/>
      <c r="C144" s="37"/>
      <c r="D144" s="37"/>
      <c r="E144" s="11"/>
      <c r="F144" s="15"/>
      <c r="G144" s="73"/>
      <c r="H144" s="69" t="s">
        <v>29</v>
      </c>
      <c r="I144" s="74" t="s">
        <v>30</v>
      </c>
      <c r="J144" s="68">
        <f>J143*1.16</f>
        <v>1829.786175</v>
      </c>
      <c r="K144" s="75">
        <f>(J144/120)</f>
        <v>15.24821813</v>
      </c>
      <c r="L144" s="75">
        <f>(J144/4.5)</f>
        <v>406.61915</v>
      </c>
    </row>
    <row r="145" ht="15.75" customHeight="1">
      <c r="A145" s="46" t="s">
        <v>31</v>
      </c>
      <c r="B145" s="37"/>
      <c r="C145" s="37"/>
      <c r="D145" s="37"/>
      <c r="E145" s="37"/>
      <c r="F145" s="37"/>
      <c r="G145" s="37"/>
      <c r="H145" s="37"/>
      <c r="I145" s="37"/>
      <c r="J145" s="47"/>
    </row>
    <row r="146" ht="15.75" customHeight="1">
      <c r="A146" s="48"/>
      <c r="B146" s="49"/>
      <c r="C146" s="49"/>
      <c r="D146" s="49"/>
      <c r="E146" s="49"/>
      <c r="F146" s="49"/>
      <c r="G146" s="49"/>
      <c r="H146" s="49"/>
      <c r="I146" s="49"/>
      <c r="J146" s="20"/>
    </row>
    <row r="147" ht="15.75" customHeight="1">
      <c r="A147" s="50"/>
      <c r="J147" s="51"/>
    </row>
    <row r="148" ht="15.75" customHeight="1">
      <c r="A148" s="50"/>
      <c r="J148" s="51"/>
    </row>
    <row r="149" ht="15.75" customHeight="1">
      <c r="A149" s="50"/>
      <c r="J149" s="51"/>
    </row>
    <row r="150" ht="15.75" customHeight="1">
      <c r="A150" s="50"/>
      <c r="J150" s="51"/>
    </row>
    <row r="151" ht="15.75" customHeight="1">
      <c r="A151" s="50"/>
      <c r="J151" s="51"/>
    </row>
    <row r="152" ht="15.75" customHeight="1">
      <c r="A152" s="50"/>
      <c r="J152" s="51"/>
    </row>
    <row r="153" ht="15.75" customHeight="1">
      <c r="A153" s="50"/>
      <c r="J153" s="51"/>
    </row>
    <row r="154" ht="15.75" customHeight="1">
      <c r="A154" s="50"/>
      <c r="J154" s="51"/>
    </row>
    <row r="155" ht="15.75" customHeight="1">
      <c r="A155" s="50"/>
      <c r="J155" s="51"/>
    </row>
    <row r="156" ht="15.75" customHeight="1">
      <c r="A156" s="24"/>
      <c r="B156" s="52"/>
      <c r="C156" s="52"/>
      <c r="D156" s="52"/>
      <c r="E156" s="52"/>
      <c r="F156" s="52"/>
      <c r="G156" s="52"/>
      <c r="H156" s="52"/>
      <c r="I156" s="52"/>
      <c r="J156" s="25"/>
    </row>
    <row r="157" ht="15.75" customHeight="1"/>
    <row r="158" ht="15.75" customHeight="1"/>
    <row r="159" ht="15.75" customHeight="1"/>
    <row r="160" ht="15.75" customHeight="1"/>
    <row r="161" ht="15.75" customHeight="1"/>
    <row r="162" ht="15.75" customHeight="1">
      <c r="A162" s="80"/>
      <c r="B162" s="80"/>
      <c r="C162" s="81"/>
      <c r="D162" s="82"/>
      <c r="E162" s="82"/>
      <c r="F162" s="83"/>
      <c r="G162" s="84"/>
      <c r="H162" s="84"/>
      <c r="I162" s="85"/>
      <c r="J162" s="86"/>
    </row>
    <row r="163" ht="15.75" customHeight="1">
      <c r="A163" s="87" t="s">
        <v>107</v>
      </c>
      <c r="B163" s="88"/>
      <c r="C163" s="37"/>
      <c r="D163" s="37"/>
      <c r="E163" s="37"/>
      <c r="F163" s="37"/>
      <c r="G163" s="89" t="s">
        <v>108</v>
      </c>
      <c r="H163" s="90">
        <v>15.0</v>
      </c>
      <c r="I163" s="91"/>
      <c r="J163" s="92"/>
    </row>
    <row r="164" ht="15.75" customHeight="1">
      <c r="A164" s="93"/>
      <c r="B164" s="94" t="s">
        <v>3</v>
      </c>
      <c r="C164" s="95"/>
      <c r="D164" s="94" t="s">
        <v>4</v>
      </c>
      <c r="E164" s="95"/>
      <c r="F164" s="94" t="s">
        <v>5</v>
      </c>
      <c r="G164" s="95"/>
      <c r="H164" s="96" t="s">
        <v>6</v>
      </c>
      <c r="I164" s="97"/>
      <c r="J164" s="37"/>
    </row>
    <row r="165" ht="15.75" customHeight="1">
      <c r="A165" s="98" t="s">
        <v>109</v>
      </c>
      <c r="B165" s="99" t="s">
        <v>8</v>
      </c>
      <c r="C165" s="100" t="s">
        <v>3</v>
      </c>
      <c r="D165" s="100" t="s">
        <v>9</v>
      </c>
      <c r="E165" s="100" t="s">
        <v>10</v>
      </c>
      <c r="F165" s="100" t="s">
        <v>11</v>
      </c>
      <c r="G165" s="100" t="s">
        <v>12</v>
      </c>
      <c r="H165" s="101"/>
      <c r="I165" s="102"/>
      <c r="J165" s="100" t="s">
        <v>13</v>
      </c>
    </row>
    <row r="166" ht="15.75" customHeight="1">
      <c r="A166" s="103" t="s">
        <v>110</v>
      </c>
      <c r="B166" s="104">
        <v>1.0</v>
      </c>
      <c r="C166" s="104" t="s">
        <v>40</v>
      </c>
      <c r="D166" s="105">
        <v>0.06</v>
      </c>
      <c r="E166" s="106">
        <f t="shared" ref="E166:E174" si="29">B166/D166</f>
        <v>16.66666667</v>
      </c>
      <c r="F166" s="107">
        <v>120.0</v>
      </c>
      <c r="G166" s="106">
        <f t="shared" ref="G166:G174" si="30">F166/E166</f>
        <v>7.2</v>
      </c>
      <c r="H166" s="108">
        <f>($H$163*1)/E166</f>
        <v>0.9</v>
      </c>
      <c r="I166" s="109" t="str">
        <f t="shared" ref="I166:I174" si="31">C166</f>
        <v>lt</v>
      </c>
      <c r="J166" s="106">
        <f t="shared" ref="J166:J174" si="32">H166*F166</f>
        <v>108</v>
      </c>
      <c r="N166" s="77" t="s">
        <v>111</v>
      </c>
    </row>
    <row r="167" ht="15.75" customHeight="1">
      <c r="A167" s="103" t="s">
        <v>112</v>
      </c>
      <c r="B167" s="104">
        <v>0.75</v>
      </c>
      <c r="C167" s="104" t="s">
        <v>40</v>
      </c>
      <c r="D167" s="105">
        <v>0.045</v>
      </c>
      <c r="E167" s="106">
        <f t="shared" si="29"/>
        <v>16.66666667</v>
      </c>
      <c r="F167" s="107">
        <v>400.0</v>
      </c>
      <c r="G167" s="106">
        <f t="shared" si="30"/>
        <v>24</v>
      </c>
      <c r="H167" s="108">
        <f t="shared" ref="H167:H171" si="33">($H$2*1)/E167</f>
        <v>0.06</v>
      </c>
      <c r="I167" s="109" t="str">
        <f t="shared" si="31"/>
        <v>lt</v>
      </c>
      <c r="J167" s="106">
        <f t="shared" si="32"/>
        <v>24</v>
      </c>
    </row>
    <row r="168" ht="15.75" customHeight="1">
      <c r="A168" s="103" t="s">
        <v>113</v>
      </c>
      <c r="B168" s="110">
        <v>0.35</v>
      </c>
      <c r="C168" s="104" t="s">
        <v>40</v>
      </c>
      <c r="D168" s="105">
        <v>0.015</v>
      </c>
      <c r="E168" s="106">
        <f t="shared" si="29"/>
        <v>23.33333333</v>
      </c>
      <c r="F168" s="107">
        <v>380.0</v>
      </c>
      <c r="G168" s="106">
        <f t="shared" si="30"/>
        <v>16.28571429</v>
      </c>
      <c r="H168" s="108">
        <f t="shared" si="33"/>
        <v>0.04285714286</v>
      </c>
      <c r="I168" s="109" t="str">
        <f t="shared" si="31"/>
        <v>lt</v>
      </c>
      <c r="J168" s="106">
        <f t="shared" si="32"/>
        <v>16.28571429</v>
      </c>
    </row>
    <row r="169" ht="15.75" customHeight="1">
      <c r="A169" s="103" t="s">
        <v>114</v>
      </c>
      <c r="B169" s="104">
        <v>0.03</v>
      </c>
      <c r="C169" s="104" t="s">
        <v>17</v>
      </c>
      <c r="D169" s="105">
        <v>0.01</v>
      </c>
      <c r="E169" s="106">
        <f t="shared" si="29"/>
        <v>3</v>
      </c>
      <c r="F169" s="111">
        <v>30.0</v>
      </c>
      <c r="G169" s="106">
        <f t="shared" si="30"/>
        <v>10</v>
      </c>
      <c r="H169" s="108">
        <f t="shared" si="33"/>
        <v>0.3333333333</v>
      </c>
      <c r="I169" s="109" t="str">
        <f t="shared" si="31"/>
        <v>kg</v>
      </c>
      <c r="J169" s="106">
        <f t="shared" si="32"/>
        <v>10</v>
      </c>
    </row>
    <row r="170" ht="15.75" customHeight="1">
      <c r="A170" s="103" t="s">
        <v>115</v>
      </c>
      <c r="B170" s="104">
        <v>1.0</v>
      </c>
      <c r="C170" s="110" t="s">
        <v>40</v>
      </c>
      <c r="D170" s="112">
        <v>0.015</v>
      </c>
      <c r="E170" s="106">
        <f t="shared" si="29"/>
        <v>66.66666667</v>
      </c>
      <c r="F170" s="111">
        <v>150.0</v>
      </c>
      <c r="G170" s="106">
        <f t="shared" si="30"/>
        <v>2.25</v>
      </c>
      <c r="H170" s="108">
        <f t="shared" si="33"/>
        <v>0.015</v>
      </c>
      <c r="I170" s="109" t="str">
        <f t="shared" si="31"/>
        <v>lt</v>
      </c>
      <c r="J170" s="106">
        <f t="shared" si="32"/>
        <v>2.25</v>
      </c>
      <c r="N170" s="77" t="s">
        <v>111</v>
      </c>
    </row>
    <row r="171" ht="15.75" customHeight="1">
      <c r="A171" s="103" t="s">
        <v>44</v>
      </c>
      <c r="B171" s="110">
        <v>1.0</v>
      </c>
      <c r="C171" s="104" t="s">
        <v>17</v>
      </c>
      <c r="D171" s="105">
        <v>0.2</v>
      </c>
      <c r="E171" s="106">
        <f t="shared" si="29"/>
        <v>5</v>
      </c>
      <c r="F171" s="107">
        <v>40.0</v>
      </c>
      <c r="G171" s="106">
        <f t="shared" si="30"/>
        <v>8</v>
      </c>
      <c r="H171" s="108">
        <f t="shared" si="33"/>
        <v>0.2</v>
      </c>
      <c r="I171" s="109" t="str">
        <f t="shared" si="31"/>
        <v>kg</v>
      </c>
      <c r="J171" s="106">
        <f t="shared" si="32"/>
        <v>8</v>
      </c>
    </row>
    <row r="172" ht="15.75" customHeight="1">
      <c r="A172" s="103"/>
      <c r="B172" s="104"/>
      <c r="C172" s="104" t="s">
        <v>116</v>
      </c>
      <c r="D172" s="105"/>
      <c r="E172" s="106" t="str">
        <f t="shared" si="29"/>
        <v>#DIV/0!</v>
      </c>
      <c r="F172" s="111"/>
      <c r="G172" s="106" t="str">
        <f t="shared" si="30"/>
        <v>#DIV/0!</v>
      </c>
      <c r="H172" s="108">
        <f>SUM(H166:H171)</f>
        <v>1.551190476</v>
      </c>
      <c r="I172" s="109" t="str">
        <f t="shared" si="31"/>
        <v>Pza</v>
      </c>
      <c r="J172" s="106">
        <f t="shared" si="32"/>
        <v>0</v>
      </c>
    </row>
    <row r="173" ht="15.75" customHeight="1">
      <c r="A173" s="113"/>
      <c r="B173" s="104"/>
      <c r="C173" s="104" t="s">
        <v>17</v>
      </c>
      <c r="D173" s="105"/>
      <c r="E173" s="106" t="str">
        <f t="shared" si="29"/>
        <v>#DIV/0!</v>
      </c>
      <c r="F173" s="111"/>
      <c r="G173" s="106" t="str">
        <f t="shared" si="30"/>
        <v>#DIV/0!</v>
      </c>
      <c r="H173" s="108"/>
      <c r="I173" s="109" t="str">
        <f t="shared" si="31"/>
        <v>kg</v>
      </c>
      <c r="J173" s="106">
        <f t="shared" si="32"/>
        <v>0</v>
      </c>
    </row>
    <row r="174" ht="15.75" customHeight="1">
      <c r="A174" s="113"/>
      <c r="B174" s="104"/>
      <c r="C174" s="104" t="s">
        <v>17</v>
      </c>
      <c r="D174" s="105"/>
      <c r="E174" s="106" t="str">
        <f t="shared" si="29"/>
        <v>#DIV/0!</v>
      </c>
      <c r="F174" s="111"/>
      <c r="G174" s="106" t="str">
        <f t="shared" si="30"/>
        <v>#DIV/0!</v>
      </c>
      <c r="H174" s="108"/>
      <c r="I174" s="109" t="str">
        <f t="shared" si="31"/>
        <v>kg</v>
      </c>
      <c r="J174" s="106">
        <f t="shared" si="32"/>
        <v>0</v>
      </c>
    </row>
    <row r="175" ht="15.75" customHeight="1">
      <c r="A175" s="37"/>
      <c r="B175" s="36"/>
      <c r="C175" s="36"/>
      <c r="D175" s="37"/>
      <c r="E175" s="37"/>
      <c r="F175" s="114"/>
      <c r="G175" s="65"/>
      <c r="H175" s="66" t="s">
        <v>22</v>
      </c>
      <c r="I175" s="67"/>
      <c r="J175" s="68">
        <f>SUM(J165:J171)</f>
        <v>168.5357143</v>
      </c>
    </row>
    <row r="176" ht="15.75" customHeight="1">
      <c r="A176" s="37"/>
      <c r="B176" s="37"/>
      <c r="C176" s="37"/>
      <c r="D176" s="37"/>
      <c r="E176" s="37"/>
      <c r="F176" s="114"/>
      <c r="G176" s="69" t="s">
        <v>23</v>
      </c>
      <c r="H176" s="70">
        <v>0.25</v>
      </c>
      <c r="I176" s="71"/>
      <c r="J176" s="68">
        <f>J175*H176</f>
        <v>42.13392857</v>
      </c>
    </row>
    <row r="177" ht="15.75" customHeight="1">
      <c r="A177" s="37"/>
      <c r="B177" s="37"/>
      <c r="C177" s="37"/>
      <c r="D177" s="37"/>
      <c r="E177" s="37"/>
      <c r="F177" s="37"/>
      <c r="G177" s="65"/>
      <c r="H177" s="66" t="s">
        <v>24</v>
      </c>
      <c r="I177" s="67"/>
      <c r="J177" s="68">
        <f>+J175+J176</f>
        <v>210.6696429</v>
      </c>
    </row>
    <row r="178" ht="15.75" customHeight="1">
      <c r="A178" s="37"/>
      <c r="B178" s="37"/>
      <c r="C178" s="37"/>
      <c r="D178" s="37"/>
      <c r="E178" s="114"/>
      <c r="F178" s="114"/>
      <c r="G178" s="66" t="s">
        <v>25</v>
      </c>
      <c r="H178" s="70">
        <v>0.05</v>
      </c>
      <c r="I178" s="71"/>
      <c r="J178" s="69">
        <f>J177*H178</f>
        <v>10.53348214</v>
      </c>
    </row>
    <row r="179" ht="15.75" customHeight="1">
      <c r="A179" s="37"/>
      <c r="B179" s="37"/>
      <c r="C179" s="37"/>
      <c r="D179" s="37"/>
      <c r="E179" s="37"/>
      <c r="F179" s="115"/>
      <c r="G179" s="65"/>
      <c r="H179" s="66" t="s">
        <v>26</v>
      </c>
      <c r="I179" s="67"/>
      <c r="J179" s="68">
        <f>+J177+J178</f>
        <v>221.203125</v>
      </c>
    </row>
    <row r="180" ht="15.75" customHeight="1">
      <c r="A180" s="37"/>
      <c r="B180" s="37"/>
      <c r="C180" s="37"/>
      <c r="D180" s="37"/>
      <c r="E180" s="114"/>
      <c r="F180" s="116"/>
      <c r="G180" s="66" t="s">
        <v>27</v>
      </c>
      <c r="H180" s="72">
        <v>2.8</v>
      </c>
      <c r="I180" s="71"/>
      <c r="J180" s="68">
        <f>J179*H180</f>
        <v>619.36875</v>
      </c>
    </row>
    <row r="181" ht="15.75" customHeight="1">
      <c r="A181" s="37"/>
      <c r="B181" s="37"/>
      <c r="C181" s="37"/>
      <c r="D181" s="37"/>
      <c r="E181" s="37"/>
      <c r="F181" s="92"/>
      <c r="G181" s="65"/>
      <c r="H181" s="69" t="s">
        <v>28</v>
      </c>
      <c r="I181" s="67"/>
      <c r="J181" s="68">
        <f>+J179+J180</f>
        <v>840.571875</v>
      </c>
    </row>
    <row r="182" ht="15.75" customHeight="1">
      <c r="A182" s="37"/>
      <c r="B182" s="37"/>
      <c r="C182" s="37"/>
      <c r="D182" s="37"/>
      <c r="E182" s="37"/>
      <c r="F182" s="92"/>
      <c r="G182" s="73"/>
      <c r="H182" s="69" t="s">
        <v>29</v>
      </c>
      <c r="I182" s="74" t="s">
        <v>30</v>
      </c>
      <c r="J182" s="68">
        <f>J181*1.16</f>
        <v>975.063375</v>
      </c>
    </row>
    <row r="183" ht="15.75" customHeight="1">
      <c r="A183" s="117" t="s">
        <v>31</v>
      </c>
      <c r="B183" s="37"/>
      <c r="C183" s="37"/>
      <c r="D183" s="37"/>
      <c r="E183" s="37"/>
      <c r="F183" s="37"/>
      <c r="G183" s="37"/>
      <c r="H183" s="37"/>
      <c r="I183" s="37"/>
      <c r="J183" s="37"/>
    </row>
    <row r="184" ht="15.75" customHeight="1">
      <c r="A184" s="118"/>
      <c r="B184" s="119"/>
      <c r="C184" s="119"/>
      <c r="D184" s="119"/>
      <c r="E184" s="119"/>
      <c r="F184" s="119"/>
      <c r="G184" s="119"/>
      <c r="H184" s="119"/>
      <c r="I184" s="119"/>
      <c r="J184" s="119"/>
    </row>
    <row r="185" ht="15.75" customHeight="1">
      <c r="A185" s="119"/>
      <c r="B185" s="119"/>
      <c r="C185" s="119"/>
      <c r="D185" s="119"/>
      <c r="E185" s="119"/>
      <c r="F185" s="119"/>
      <c r="G185" s="119"/>
      <c r="H185" s="119"/>
      <c r="I185" s="119"/>
      <c r="J185" s="119"/>
    </row>
    <row r="186" ht="15.75" customHeight="1">
      <c r="A186" s="119"/>
      <c r="B186" s="119"/>
      <c r="C186" s="119"/>
      <c r="D186" s="119"/>
      <c r="E186" s="119"/>
      <c r="F186" s="119"/>
      <c r="G186" s="119"/>
      <c r="H186" s="119"/>
      <c r="I186" s="119"/>
      <c r="J186" s="119"/>
    </row>
    <row r="187" ht="15.75" customHeight="1">
      <c r="A187" s="119"/>
      <c r="B187" s="119"/>
      <c r="C187" s="119"/>
      <c r="D187" s="119"/>
      <c r="E187" s="119"/>
      <c r="F187" s="119"/>
      <c r="G187" s="119"/>
      <c r="H187" s="119"/>
      <c r="I187" s="119"/>
      <c r="J187" s="119"/>
    </row>
    <row r="188" ht="15.75" customHeight="1">
      <c r="A188" s="119"/>
      <c r="B188" s="119"/>
      <c r="C188" s="119"/>
      <c r="D188" s="119"/>
      <c r="E188" s="119"/>
      <c r="F188" s="119"/>
      <c r="G188" s="119"/>
      <c r="H188" s="119"/>
      <c r="I188" s="119"/>
      <c r="J188" s="119"/>
    </row>
    <row r="189" ht="15.75" customHeight="1">
      <c r="A189" s="119"/>
      <c r="B189" s="119"/>
      <c r="C189" s="119"/>
      <c r="D189" s="119"/>
      <c r="E189" s="119"/>
      <c r="F189" s="119"/>
      <c r="G189" s="119"/>
      <c r="H189" s="119"/>
      <c r="I189" s="119"/>
      <c r="J189" s="119"/>
    </row>
    <row r="190" ht="15.75" customHeight="1">
      <c r="A190" s="37"/>
      <c r="B190" s="37"/>
      <c r="C190" s="37"/>
      <c r="D190" s="37"/>
      <c r="E190" s="37"/>
      <c r="F190" s="37"/>
      <c r="G190" s="37"/>
      <c r="H190" s="37"/>
      <c r="I190" s="37"/>
      <c r="J190" s="37"/>
    </row>
    <row r="191" ht="15.75" customHeight="1">
      <c r="A191" s="119"/>
      <c r="B191" s="119"/>
      <c r="C191" s="119"/>
      <c r="D191" s="119"/>
      <c r="E191" s="119"/>
      <c r="F191" s="119"/>
      <c r="G191" s="119"/>
      <c r="H191" s="119"/>
      <c r="I191" s="119"/>
      <c r="J191" s="119"/>
    </row>
    <row r="192" ht="15.75" customHeight="1">
      <c r="A192" s="119"/>
      <c r="B192" s="119"/>
      <c r="C192" s="119"/>
      <c r="D192" s="119"/>
      <c r="E192" s="119"/>
      <c r="F192" s="119"/>
      <c r="G192" s="119"/>
      <c r="H192" s="119"/>
      <c r="I192" s="119"/>
      <c r="J192" s="119"/>
    </row>
    <row r="193" ht="15.75" customHeight="1"/>
    <row r="194" ht="15.75" customHeight="1"/>
    <row r="195" ht="15.75" customHeight="1"/>
    <row r="196" ht="15.75" customHeight="1">
      <c r="A196" s="80"/>
      <c r="B196" s="80"/>
      <c r="C196" s="81"/>
      <c r="D196" s="82"/>
      <c r="E196" s="82"/>
      <c r="F196" s="83"/>
      <c r="G196" s="84"/>
      <c r="H196" s="84"/>
      <c r="I196" s="85"/>
      <c r="J196" s="86"/>
    </row>
    <row r="197" ht="15.75" customHeight="1">
      <c r="A197" s="87" t="s">
        <v>107</v>
      </c>
      <c r="B197" s="88"/>
      <c r="C197" s="37"/>
      <c r="D197" s="37"/>
      <c r="E197" s="37"/>
      <c r="F197" s="37"/>
      <c r="G197" s="89" t="s">
        <v>108</v>
      </c>
      <c r="H197" s="120">
        <v>1.0</v>
      </c>
      <c r="I197" s="91"/>
      <c r="J197" s="92"/>
    </row>
    <row r="198" ht="15.75" customHeight="1">
      <c r="A198" s="93"/>
      <c r="B198" s="94" t="s">
        <v>3</v>
      </c>
      <c r="C198" s="95"/>
      <c r="D198" s="94" t="s">
        <v>4</v>
      </c>
      <c r="E198" s="95"/>
      <c r="F198" s="94" t="s">
        <v>5</v>
      </c>
      <c r="G198" s="95"/>
      <c r="H198" s="96" t="s">
        <v>6</v>
      </c>
      <c r="I198" s="97"/>
      <c r="J198" s="37"/>
    </row>
    <row r="199" ht="15.75" customHeight="1">
      <c r="A199" s="121" t="s">
        <v>117</v>
      </c>
      <c r="B199" s="99" t="s">
        <v>8</v>
      </c>
      <c r="C199" s="100" t="s">
        <v>3</v>
      </c>
      <c r="D199" s="100" t="s">
        <v>9</v>
      </c>
      <c r="E199" s="100" t="s">
        <v>10</v>
      </c>
      <c r="F199" s="100" t="s">
        <v>11</v>
      </c>
      <c r="G199" s="100" t="s">
        <v>12</v>
      </c>
      <c r="H199" s="101"/>
      <c r="I199" s="102"/>
      <c r="J199" s="100" t="s">
        <v>13</v>
      </c>
    </row>
    <row r="200" ht="15.75" customHeight="1">
      <c r="A200" s="103" t="s">
        <v>112</v>
      </c>
      <c r="B200" s="104">
        <v>0.75</v>
      </c>
      <c r="C200" s="104" t="s">
        <v>40</v>
      </c>
      <c r="D200" s="105">
        <v>0.045</v>
      </c>
      <c r="E200" s="106">
        <f t="shared" ref="E200:E207" si="34">B200/D200</f>
        <v>16.66666667</v>
      </c>
      <c r="F200" s="111">
        <v>450.0</v>
      </c>
      <c r="G200" s="106">
        <f t="shared" ref="G200:G207" si="35">F200/E200</f>
        <v>27</v>
      </c>
      <c r="H200" s="108">
        <f t="shared" ref="H200:H207" si="36">($H$2*1)/E200</f>
        <v>0.06</v>
      </c>
      <c r="I200" s="109" t="str">
        <f t="shared" ref="I200:I207" si="37">C200</f>
        <v>lt</v>
      </c>
      <c r="J200" s="106">
        <f t="shared" ref="J200:J207" si="38">H200*F200</f>
        <v>27</v>
      </c>
    </row>
    <row r="201" ht="15.75" customHeight="1">
      <c r="A201" s="103" t="s">
        <v>118</v>
      </c>
      <c r="B201" s="104">
        <v>1.0</v>
      </c>
      <c r="C201" s="104" t="s">
        <v>40</v>
      </c>
      <c r="D201" s="105">
        <v>0.023</v>
      </c>
      <c r="E201" s="106">
        <f t="shared" si="34"/>
        <v>43.47826087</v>
      </c>
      <c r="F201" s="111">
        <v>100.0</v>
      </c>
      <c r="G201" s="106">
        <f t="shared" si="35"/>
        <v>2.3</v>
      </c>
      <c r="H201" s="108">
        <f t="shared" si="36"/>
        <v>0.023</v>
      </c>
      <c r="I201" s="109" t="str">
        <f t="shared" si="37"/>
        <v>lt</v>
      </c>
      <c r="J201" s="106">
        <f t="shared" si="38"/>
        <v>2.3</v>
      </c>
    </row>
    <row r="202" ht="15.75" customHeight="1">
      <c r="A202" s="103" t="s">
        <v>119</v>
      </c>
      <c r="B202" s="104">
        <v>1.0</v>
      </c>
      <c r="C202" s="104" t="s">
        <v>40</v>
      </c>
      <c r="D202" s="105">
        <v>0.023</v>
      </c>
      <c r="E202" s="106">
        <f t="shared" si="34"/>
        <v>43.47826087</v>
      </c>
      <c r="F202" s="111">
        <v>25.0</v>
      </c>
      <c r="G202" s="106">
        <f t="shared" si="35"/>
        <v>0.575</v>
      </c>
      <c r="H202" s="108">
        <f t="shared" si="36"/>
        <v>0.023</v>
      </c>
      <c r="I202" s="109" t="str">
        <f t="shared" si="37"/>
        <v>lt</v>
      </c>
      <c r="J202" s="106">
        <f t="shared" si="38"/>
        <v>0.575</v>
      </c>
    </row>
    <row r="203" ht="15.75" customHeight="1">
      <c r="A203" s="103" t="s">
        <v>120</v>
      </c>
      <c r="B203" s="104">
        <v>1.0</v>
      </c>
      <c r="C203" s="104" t="s">
        <v>40</v>
      </c>
      <c r="D203" s="105">
        <v>0.015</v>
      </c>
      <c r="E203" s="106">
        <f t="shared" si="34"/>
        <v>66.66666667</v>
      </c>
      <c r="F203" s="111">
        <v>80.0</v>
      </c>
      <c r="G203" s="106">
        <f t="shared" si="35"/>
        <v>1.2</v>
      </c>
      <c r="H203" s="108">
        <f t="shared" si="36"/>
        <v>0.015</v>
      </c>
      <c r="I203" s="109" t="str">
        <f t="shared" si="37"/>
        <v>lt</v>
      </c>
      <c r="J203" s="106">
        <f t="shared" si="38"/>
        <v>1.2</v>
      </c>
    </row>
    <row r="204" ht="15.75" customHeight="1">
      <c r="A204" s="103" t="s">
        <v>121</v>
      </c>
      <c r="B204" s="104">
        <v>1.0</v>
      </c>
      <c r="C204" s="104" t="s">
        <v>40</v>
      </c>
      <c r="D204" s="105">
        <v>0.015</v>
      </c>
      <c r="E204" s="106">
        <f t="shared" si="34"/>
        <v>66.66666667</v>
      </c>
      <c r="F204" s="111">
        <v>50.0</v>
      </c>
      <c r="G204" s="106">
        <f t="shared" si="35"/>
        <v>0.75</v>
      </c>
      <c r="H204" s="108">
        <f t="shared" si="36"/>
        <v>0.015</v>
      </c>
      <c r="I204" s="109" t="str">
        <f t="shared" si="37"/>
        <v>lt</v>
      </c>
      <c r="J204" s="106">
        <f t="shared" si="38"/>
        <v>0.75</v>
      </c>
    </row>
    <row r="205" ht="15.75" customHeight="1">
      <c r="A205" s="113" t="s">
        <v>122</v>
      </c>
      <c r="B205" s="104">
        <v>1.0</v>
      </c>
      <c r="C205" s="104" t="s">
        <v>17</v>
      </c>
      <c r="D205" s="105">
        <v>0.015</v>
      </c>
      <c r="E205" s="106">
        <f t="shared" si="34"/>
        <v>66.66666667</v>
      </c>
      <c r="F205" s="111">
        <v>300.0</v>
      </c>
      <c r="G205" s="106">
        <f t="shared" si="35"/>
        <v>4.5</v>
      </c>
      <c r="H205" s="108">
        <f t="shared" si="36"/>
        <v>0.015</v>
      </c>
      <c r="I205" s="109" t="str">
        <f t="shared" si="37"/>
        <v>kg</v>
      </c>
      <c r="J205" s="106">
        <f t="shared" si="38"/>
        <v>4.5</v>
      </c>
    </row>
    <row r="206" ht="15.75" customHeight="1">
      <c r="A206" s="113" t="s">
        <v>44</v>
      </c>
      <c r="B206" s="104">
        <v>1.0</v>
      </c>
      <c r="C206" s="104" t="s">
        <v>17</v>
      </c>
      <c r="D206" s="105">
        <v>0.2</v>
      </c>
      <c r="E206" s="106">
        <f t="shared" si="34"/>
        <v>5</v>
      </c>
      <c r="F206" s="111">
        <v>35.0</v>
      </c>
      <c r="G206" s="106">
        <f t="shared" si="35"/>
        <v>7</v>
      </c>
      <c r="H206" s="108">
        <f t="shared" si="36"/>
        <v>0.2</v>
      </c>
      <c r="I206" s="109" t="str">
        <f t="shared" si="37"/>
        <v>kg</v>
      </c>
      <c r="J206" s="106">
        <f t="shared" si="38"/>
        <v>7</v>
      </c>
    </row>
    <row r="207" ht="15.75" customHeight="1">
      <c r="A207" s="113" t="s">
        <v>123</v>
      </c>
      <c r="B207" s="104">
        <v>0.1</v>
      </c>
      <c r="C207" s="104" t="s">
        <v>17</v>
      </c>
      <c r="D207" s="105">
        <v>0.015</v>
      </c>
      <c r="E207" s="106">
        <f t="shared" si="34"/>
        <v>6.666666667</v>
      </c>
      <c r="F207" s="111">
        <v>40.0</v>
      </c>
      <c r="G207" s="106">
        <f t="shared" si="35"/>
        <v>6</v>
      </c>
      <c r="H207" s="108">
        <f t="shared" si="36"/>
        <v>0.15</v>
      </c>
      <c r="I207" s="109" t="str">
        <f t="shared" si="37"/>
        <v>kg</v>
      </c>
      <c r="J207" s="106">
        <f t="shared" si="38"/>
        <v>6</v>
      </c>
    </row>
    <row r="208" ht="15.75" customHeight="1">
      <c r="A208" s="37"/>
      <c r="B208" s="36"/>
      <c r="C208" s="36"/>
      <c r="D208" s="37"/>
      <c r="E208" s="37"/>
      <c r="F208" s="114"/>
      <c r="G208" s="65"/>
      <c r="H208" s="66" t="s">
        <v>22</v>
      </c>
      <c r="I208" s="67"/>
      <c r="J208" s="68">
        <f>SUM(J198:J204)</f>
        <v>31.825</v>
      </c>
    </row>
    <row r="209" ht="15.75" customHeight="1">
      <c r="A209" s="37"/>
      <c r="B209" s="37"/>
      <c r="C209" s="37"/>
      <c r="D209" s="37"/>
      <c r="E209" s="37"/>
      <c r="F209" s="114"/>
      <c r="G209" s="69" t="s">
        <v>23</v>
      </c>
      <c r="H209" s="70">
        <v>0.25</v>
      </c>
      <c r="I209" s="71"/>
      <c r="J209" s="68">
        <f>J208*H209</f>
        <v>7.95625</v>
      </c>
    </row>
    <row r="210" ht="15.75" customHeight="1">
      <c r="A210" s="37"/>
      <c r="B210" s="37"/>
      <c r="C210" s="37"/>
      <c r="D210" s="37"/>
      <c r="E210" s="37"/>
      <c r="F210" s="37"/>
      <c r="G210" s="65"/>
      <c r="H210" s="66" t="s">
        <v>24</v>
      </c>
      <c r="I210" s="67"/>
      <c r="J210" s="68">
        <f>+J208+J209</f>
        <v>39.78125</v>
      </c>
    </row>
    <row r="211" ht="15.75" customHeight="1">
      <c r="A211" s="37"/>
      <c r="B211" s="37"/>
      <c r="C211" s="37"/>
      <c r="D211" s="37"/>
      <c r="E211" s="114"/>
      <c r="F211" s="114"/>
      <c r="G211" s="66" t="s">
        <v>25</v>
      </c>
      <c r="H211" s="70">
        <v>0.05</v>
      </c>
      <c r="I211" s="71"/>
      <c r="J211" s="69">
        <f>J210*H211</f>
        <v>1.9890625</v>
      </c>
    </row>
    <row r="212" ht="15.75" customHeight="1">
      <c r="A212" s="37"/>
      <c r="B212" s="37"/>
      <c r="C212" s="37"/>
      <c r="D212" s="37"/>
      <c r="E212" s="37"/>
      <c r="F212" s="115"/>
      <c r="G212" s="65"/>
      <c r="H212" s="66" t="s">
        <v>26</v>
      </c>
      <c r="I212" s="67"/>
      <c r="J212" s="68">
        <f>+J210+J211</f>
        <v>41.7703125</v>
      </c>
    </row>
    <row r="213" ht="15.75" customHeight="1">
      <c r="A213" s="37"/>
      <c r="B213" s="37"/>
      <c r="C213" s="37"/>
      <c r="D213" s="37"/>
      <c r="E213" s="114"/>
      <c r="F213" s="116"/>
      <c r="G213" s="66" t="s">
        <v>27</v>
      </c>
      <c r="H213" s="72">
        <v>2.8</v>
      </c>
      <c r="I213" s="71"/>
      <c r="J213" s="68">
        <f>J212*H213</f>
        <v>116.956875</v>
      </c>
    </row>
    <row r="214" ht="15.75" customHeight="1">
      <c r="A214" s="37"/>
      <c r="B214" s="37"/>
      <c r="C214" s="37"/>
      <c r="D214" s="37"/>
      <c r="E214" s="37"/>
      <c r="F214" s="92"/>
      <c r="G214" s="65"/>
      <c r="H214" s="69" t="s">
        <v>28</v>
      </c>
      <c r="I214" s="67"/>
      <c r="J214" s="68">
        <f>+J212+J213</f>
        <v>158.7271875</v>
      </c>
    </row>
    <row r="215" ht="15.75" customHeight="1">
      <c r="A215" s="37"/>
      <c r="B215" s="37"/>
      <c r="C215" s="37"/>
      <c r="D215" s="37"/>
      <c r="E215" s="37"/>
      <c r="F215" s="92"/>
      <c r="G215" s="73"/>
      <c r="H215" s="69" t="s">
        <v>29</v>
      </c>
      <c r="I215" s="74" t="s">
        <v>30</v>
      </c>
      <c r="J215" s="68">
        <f>J214*1.16</f>
        <v>184.1235375</v>
      </c>
    </row>
    <row r="216" ht="15.75" customHeight="1">
      <c r="A216" s="117" t="s">
        <v>31</v>
      </c>
      <c r="B216" s="37"/>
      <c r="C216" s="37"/>
      <c r="D216" s="37"/>
      <c r="E216" s="37"/>
      <c r="F216" s="37"/>
      <c r="G216" s="37"/>
      <c r="H216" s="37"/>
      <c r="I216" s="37"/>
      <c r="J216" s="37"/>
    </row>
    <row r="217" ht="15.75" customHeight="1">
      <c r="A217" s="118"/>
      <c r="B217" s="119"/>
      <c r="C217" s="119"/>
      <c r="D217" s="119"/>
      <c r="E217" s="119"/>
      <c r="F217" s="119"/>
      <c r="G217" s="119"/>
      <c r="H217" s="119"/>
      <c r="I217" s="119"/>
      <c r="J217" s="119"/>
    </row>
    <row r="218" ht="15.75" customHeight="1">
      <c r="A218" s="119"/>
      <c r="B218" s="119"/>
      <c r="C218" s="119"/>
      <c r="D218" s="119"/>
      <c r="E218" s="119"/>
      <c r="F218" s="119"/>
      <c r="G218" s="119"/>
      <c r="H218" s="119"/>
      <c r="I218" s="119"/>
      <c r="J218" s="119"/>
    </row>
    <row r="219" ht="15.75" customHeight="1">
      <c r="A219" s="119"/>
      <c r="B219" s="119"/>
      <c r="C219" s="119"/>
      <c r="D219" s="119"/>
      <c r="E219" s="119"/>
      <c r="F219" s="119"/>
      <c r="G219" s="119"/>
      <c r="H219" s="119"/>
      <c r="I219" s="119"/>
      <c r="J219" s="119"/>
    </row>
    <row r="220" ht="15.75" customHeight="1">
      <c r="A220" s="119"/>
      <c r="B220" s="119"/>
      <c r="C220" s="119"/>
      <c r="D220" s="119"/>
      <c r="E220" s="119"/>
      <c r="F220" s="119"/>
      <c r="G220" s="119"/>
      <c r="H220" s="119"/>
      <c r="I220" s="119"/>
      <c r="J220" s="119"/>
    </row>
    <row r="221" ht="15.75" customHeight="1">
      <c r="A221" s="119"/>
      <c r="B221" s="119"/>
      <c r="C221" s="119"/>
      <c r="D221" s="119"/>
      <c r="E221" s="119"/>
      <c r="F221" s="119"/>
      <c r="G221" s="119"/>
      <c r="H221" s="119"/>
      <c r="I221" s="119"/>
      <c r="J221" s="119"/>
    </row>
    <row r="222" ht="15.75" customHeight="1">
      <c r="A222" s="119"/>
      <c r="B222" s="119"/>
      <c r="C222" s="119"/>
      <c r="D222" s="119"/>
      <c r="E222" s="119"/>
      <c r="F222" s="119"/>
      <c r="G222" s="119"/>
      <c r="H222" s="119"/>
      <c r="I222" s="119"/>
      <c r="J222" s="119"/>
    </row>
    <row r="223" ht="15.75" customHeight="1">
      <c r="A223" s="37"/>
      <c r="B223" s="37"/>
      <c r="C223" s="37"/>
      <c r="D223" s="37"/>
      <c r="E223" s="37"/>
      <c r="F223" s="37"/>
      <c r="G223" s="37"/>
      <c r="H223" s="37"/>
      <c r="I223" s="37"/>
      <c r="J223" s="37"/>
    </row>
    <row r="224" ht="15.75" customHeight="1">
      <c r="A224" s="119"/>
      <c r="B224" s="119"/>
      <c r="C224" s="119"/>
      <c r="D224" s="119"/>
      <c r="E224" s="119"/>
      <c r="F224" s="119"/>
      <c r="G224" s="119"/>
      <c r="H224" s="119"/>
      <c r="I224" s="119"/>
      <c r="J224" s="119"/>
    </row>
    <row r="225" ht="15.75" customHeight="1">
      <c r="A225" s="119"/>
      <c r="B225" s="119"/>
      <c r="C225" s="119"/>
      <c r="D225" s="119"/>
      <c r="E225" s="119"/>
      <c r="F225" s="119"/>
      <c r="G225" s="119"/>
      <c r="H225" s="119"/>
      <c r="I225" s="119"/>
      <c r="J225" s="119"/>
    </row>
    <row r="226" ht="15.75" customHeight="1"/>
    <row r="227" ht="15.75" customHeight="1"/>
    <row r="228" ht="15.75" customHeight="1"/>
    <row r="229" ht="15.75" customHeight="1"/>
    <row r="230" ht="15.75" customHeight="1">
      <c r="A230" s="80"/>
      <c r="B230" s="80"/>
      <c r="C230" s="81"/>
      <c r="D230" s="82"/>
      <c r="E230" s="82"/>
      <c r="F230" s="83"/>
      <c r="G230" s="84"/>
      <c r="H230" s="84"/>
      <c r="I230" s="85"/>
      <c r="J230" s="86"/>
    </row>
    <row r="231" ht="15.75" customHeight="1">
      <c r="A231" s="87" t="s">
        <v>107</v>
      </c>
      <c r="B231" s="88"/>
      <c r="C231" s="37"/>
      <c r="D231" s="37"/>
      <c r="E231" s="37"/>
      <c r="F231" s="37"/>
      <c r="G231" s="89" t="s">
        <v>108</v>
      </c>
      <c r="H231" s="120">
        <v>1.0</v>
      </c>
      <c r="I231" s="91"/>
      <c r="J231" s="92"/>
    </row>
    <row r="232" ht="15.75" customHeight="1">
      <c r="A232" s="93"/>
      <c r="B232" s="94" t="s">
        <v>3</v>
      </c>
      <c r="C232" s="95"/>
      <c r="D232" s="94" t="s">
        <v>4</v>
      </c>
      <c r="E232" s="95"/>
      <c r="F232" s="94" t="s">
        <v>5</v>
      </c>
      <c r="G232" s="95"/>
      <c r="H232" s="96" t="s">
        <v>6</v>
      </c>
      <c r="I232" s="97"/>
      <c r="J232" s="37"/>
    </row>
    <row r="233" ht="15.75" customHeight="1">
      <c r="A233" s="98" t="s">
        <v>124</v>
      </c>
      <c r="B233" s="99" t="s">
        <v>8</v>
      </c>
      <c r="C233" s="100" t="s">
        <v>3</v>
      </c>
      <c r="D233" s="100" t="s">
        <v>9</v>
      </c>
      <c r="E233" s="100" t="s">
        <v>10</v>
      </c>
      <c r="F233" s="100" t="s">
        <v>11</v>
      </c>
      <c r="G233" s="100" t="s">
        <v>12</v>
      </c>
      <c r="H233" s="101"/>
      <c r="I233" s="102"/>
      <c r="J233" s="100" t="s">
        <v>13</v>
      </c>
    </row>
    <row r="234" ht="15.75" customHeight="1">
      <c r="A234" s="103" t="s">
        <v>112</v>
      </c>
      <c r="B234" s="104">
        <v>0.75</v>
      </c>
      <c r="C234" s="104" t="s">
        <v>40</v>
      </c>
      <c r="D234" s="105">
        <v>0.03</v>
      </c>
      <c r="E234" s="106">
        <f t="shared" ref="E234:E241" si="39">B234/D234</f>
        <v>25</v>
      </c>
      <c r="F234" s="111">
        <v>691.82</v>
      </c>
      <c r="G234" s="106">
        <f t="shared" ref="G234:G241" si="40">F234/E234</f>
        <v>27.6728</v>
      </c>
      <c r="H234" s="108">
        <f t="shared" ref="H234:H241" si="41">($H$2*1)/E234</f>
        <v>0.04</v>
      </c>
      <c r="I234" s="109" t="str">
        <f t="shared" ref="I234:I241" si="42">C234</f>
        <v>lt</v>
      </c>
      <c r="J234" s="106">
        <f t="shared" ref="J234:J241" si="43">H234*F234</f>
        <v>27.6728</v>
      </c>
    </row>
    <row r="235" ht="15.75" customHeight="1">
      <c r="A235" s="103" t="s">
        <v>118</v>
      </c>
      <c r="B235" s="104">
        <v>1.0</v>
      </c>
      <c r="C235" s="104" t="s">
        <v>40</v>
      </c>
      <c r="D235" s="105">
        <v>0.023</v>
      </c>
      <c r="E235" s="106">
        <f t="shared" si="39"/>
        <v>43.47826087</v>
      </c>
      <c r="F235" s="111">
        <v>100.0</v>
      </c>
      <c r="G235" s="106">
        <f t="shared" si="40"/>
        <v>2.3</v>
      </c>
      <c r="H235" s="108">
        <f t="shared" si="41"/>
        <v>0.023</v>
      </c>
      <c r="I235" s="109" t="str">
        <f t="shared" si="42"/>
        <v>lt</v>
      </c>
      <c r="J235" s="106">
        <f t="shared" si="43"/>
        <v>2.3</v>
      </c>
      <c r="M235" s="77" t="s">
        <v>98</v>
      </c>
    </row>
    <row r="236" ht="15.75" customHeight="1">
      <c r="A236" s="54" t="s">
        <v>41</v>
      </c>
      <c r="B236" s="26">
        <v>1.0</v>
      </c>
      <c r="C236" s="27" t="s">
        <v>40</v>
      </c>
      <c r="D236" s="56">
        <v>0.023</v>
      </c>
      <c r="E236" s="28">
        <f t="shared" si="39"/>
        <v>43.47826087</v>
      </c>
      <c r="F236" s="57">
        <v>300.0</v>
      </c>
      <c r="G236" s="28">
        <f t="shared" si="40"/>
        <v>6.9</v>
      </c>
      <c r="H236" s="30">
        <f t="shared" si="41"/>
        <v>0.023</v>
      </c>
      <c r="I236" s="31" t="str">
        <f t="shared" si="42"/>
        <v>lt</v>
      </c>
      <c r="J236" s="32">
        <f t="shared" si="43"/>
        <v>6.9</v>
      </c>
      <c r="M236" s="77" t="s">
        <v>111</v>
      </c>
    </row>
    <row r="237" ht="15.75" customHeight="1">
      <c r="A237" s="122" t="s">
        <v>125</v>
      </c>
      <c r="B237" s="110">
        <v>0.5</v>
      </c>
      <c r="C237" s="104" t="s">
        <v>40</v>
      </c>
      <c r="D237" s="112">
        <v>0.005</v>
      </c>
      <c r="E237" s="106">
        <f t="shared" si="39"/>
        <v>100</v>
      </c>
      <c r="F237" s="111">
        <v>150.0</v>
      </c>
      <c r="G237" s="106">
        <f t="shared" si="40"/>
        <v>1.5</v>
      </c>
      <c r="H237" s="108">
        <f t="shared" si="41"/>
        <v>0.01</v>
      </c>
      <c r="I237" s="109" t="str">
        <f t="shared" si="42"/>
        <v>lt</v>
      </c>
      <c r="J237" s="106">
        <f t="shared" si="43"/>
        <v>1.5</v>
      </c>
      <c r="M237" s="77" t="s">
        <v>111</v>
      </c>
    </row>
    <row r="238" ht="15.75" customHeight="1">
      <c r="A238" s="103" t="s">
        <v>126</v>
      </c>
      <c r="B238" s="104">
        <v>0.15</v>
      </c>
      <c r="C238" s="104" t="s">
        <v>40</v>
      </c>
      <c r="D238" s="112">
        <v>0.005</v>
      </c>
      <c r="E238" s="106">
        <f t="shared" si="39"/>
        <v>30</v>
      </c>
      <c r="F238" s="107">
        <v>50.0</v>
      </c>
      <c r="G238" s="106">
        <f t="shared" si="40"/>
        <v>1.666666667</v>
      </c>
      <c r="H238" s="108">
        <f t="shared" si="41"/>
        <v>0.03333333333</v>
      </c>
      <c r="I238" s="109" t="str">
        <f t="shared" si="42"/>
        <v>lt</v>
      </c>
      <c r="J238" s="106">
        <f t="shared" si="43"/>
        <v>1.666666667</v>
      </c>
    </row>
    <row r="239" ht="15.75" customHeight="1">
      <c r="A239" s="103" t="s">
        <v>127</v>
      </c>
      <c r="B239" s="110">
        <v>0.38</v>
      </c>
      <c r="C239" s="104" t="s">
        <v>40</v>
      </c>
      <c r="D239" s="105">
        <v>0.18</v>
      </c>
      <c r="E239" s="106">
        <f t="shared" si="39"/>
        <v>2.111111111</v>
      </c>
      <c r="F239" s="107">
        <v>60.0</v>
      </c>
      <c r="G239" s="106">
        <f t="shared" si="40"/>
        <v>28.42105263</v>
      </c>
      <c r="H239" s="108">
        <f t="shared" si="41"/>
        <v>0.4736842105</v>
      </c>
      <c r="I239" s="109" t="str">
        <f t="shared" si="42"/>
        <v>lt</v>
      </c>
      <c r="J239" s="106">
        <f t="shared" si="43"/>
        <v>28.42105263</v>
      </c>
      <c r="M239" s="77" t="s">
        <v>98</v>
      </c>
    </row>
    <row r="240" ht="15.75" customHeight="1">
      <c r="A240" s="123" t="s">
        <v>128</v>
      </c>
      <c r="B240" s="104">
        <v>0.105</v>
      </c>
      <c r="C240" s="104" t="s">
        <v>17</v>
      </c>
      <c r="D240" s="105">
        <v>0.002</v>
      </c>
      <c r="E240" s="106">
        <f t="shared" si="39"/>
        <v>52.5</v>
      </c>
      <c r="F240" s="111">
        <v>30.0</v>
      </c>
      <c r="G240" s="106">
        <f t="shared" si="40"/>
        <v>0.5714285714</v>
      </c>
      <c r="H240" s="108">
        <f t="shared" si="41"/>
        <v>0.01904761905</v>
      </c>
      <c r="I240" s="109" t="str">
        <f t="shared" si="42"/>
        <v>kg</v>
      </c>
      <c r="J240" s="106">
        <f t="shared" si="43"/>
        <v>0.5714285714</v>
      </c>
    </row>
    <row r="241" ht="15.75" customHeight="1">
      <c r="A241" s="113" t="s">
        <v>129</v>
      </c>
      <c r="B241" s="104">
        <v>0.2</v>
      </c>
      <c r="C241" s="104" t="s">
        <v>17</v>
      </c>
      <c r="D241" s="105">
        <v>0.02</v>
      </c>
      <c r="E241" s="106">
        <f t="shared" si="39"/>
        <v>10</v>
      </c>
      <c r="F241" s="111">
        <v>200.0</v>
      </c>
      <c r="G241" s="106">
        <f t="shared" si="40"/>
        <v>20</v>
      </c>
      <c r="H241" s="108">
        <f t="shared" si="41"/>
        <v>0.1</v>
      </c>
      <c r="I241" s="109" t="str">
        <f t="shared" si="42"/>
        <v>kg</v>
      </c>
      <c r="J241" s="106">
        <f t="shared" si="43"/>
        <v>20</v>
      </c>
      <c r="M241" s="77" t="s">
        <v>98</v>
      </c>
    </row>
    <row r="242" ht="15.75" customHeight="1">
      <c r="A242" s="37"/>
      <c r="B242" s="36"/>
      <c r="C242" s="36"/>
      <c r="D242" s="37"/>
      <c r="E242" s="37"/>
      <c r="F242" s="114"/>
      <c r="G242" s="65"/>
      <c r="H242" s="66" t="s">
        <v>22</v>
      </c>
      <c r="I242" s="67"/>
      <c r="J242" s="68">
        <f>SUM(J231:J238)</f>
        <v>40.03946667</v>
      </c>
    </row>
    <row r="243" ht="15.75" customHeight="1">
      <c r="A243" s="37"/>
      <c r="B243" s="37"/>
      <c r="C243" s="37"/>
      <c r="D243" s="37"/>
      <c r="E243" s="37"/>
      <c r="F243" s="114"/>
      <c r="G243" s="69" t="s">
        <v>23</v>
      </c>
      <c r="H243" s="70">
        <v>0.25</v>
      </c>
      <c r="I243" s="71"/>
      <c r="J243" s="68">
        <f>J242*H243</f>
        <v>10.00986667</v>
      </c>
    </row>
    <row r="244" ht="15.75" customHeight="1">
      <c r="A244" s="37"/>
      <c r="B244" s="37"/>
      <c r="C244" s="37"/>
      <c r="D244" s="37"/>
      <c r="E244" s="37"/>
      <c r="F244" s="37"/>
      <c r="G244" s="65"/>
      <c r="H244" s="66" t="s">
        <v>24</v>
      </c>
      <c r="I244" s="67"/>
      <c r="J244" s="68">
        <f>+J242+J243</f>
        <v>50.04933333</v>
      </c>
    </row>
    <row r="245" ht="15.75" customHeight="1">
      <c r="A245" s="37"/>
      <c r="B245" s="37"/>
      <c r="C245" s="37"/>
      <c r="D245" s="37"/>
      <c r="E245" s="114"/>
      <c r="F245" s="114"/>
      <c r="G245" s="66" t="s">
        <v>25</v>
      </c>
      <c r="H245" s="70">
        <v>0.05</v>
      </c>
      <c r="I245" s="71"/>
      <c r="J245" s="69">
        <f>J244*H245</f>
        <v>2.502466667</v>
      </c>
    </row>
    <row r="246" ht="15.75" customHeight="1">
      <c r="A246" s="37"/>
      <c r="B246" s="37"/>
      <c r="C246" s="37"/>
      <c r="D246" s="37"/>
      <c r="E246" s="37"/>
      <c r="F246" s="115"/>
      <c r="G246" s="65"/>
      <c r="H246" s="66" t="s">
        <v>26</v>
      </c>
      <c r="I246" s="67"/>
      <c r="J246" s="68">
        <f>+J244+J245</f>
        <v>52.5518</v>
      </c>
    </row>
    <row r="247" ht="15.75" customHeight="1">
      <c r="A247" s="37"/>
      <c r="B247" s="37"/>
      <c r="C247" s="37"/>
      <c r="D247" s="37"/>
      <c r="E247" s="114"/>
      <c r="F247" s="116"/>
      <c r="G247" s="66" t="s">
        <v>27</v>
      </c>
      <c r="H247" s="72">
        <v>2.8</v>
      </c>
      <c r="I247" s="71"/>
      <c r="J247" s="68">
        <f>J246*H247</f>
        <v>147.14504</v>
      </c>
    </row>
    <row r="248" ht="15.75" customHeight="1">
      <c r="A248" s="37"/>
      <c r="B248" s="37"/>
      <c r="C248" s="37"/>
      <c r="D248" s="37"/>
      <c r="E248" s="37"/>
      <c r="F248" s="92"/>
      <c r="G248" s="65"/>
      <c r="H248" s="69" t="s">
        <v>28</v>
      </c>
      <c r="I248" s="67"/>
      <c r="J248" s="68">
        <f>+J246+J247</f>
        <v>199.69684</v>
      </c>
    </row>
    <row r="249" ht="15.75" customHeight="1">
      <c r="A249" s="37"/>
      <c r="B249" s="37"/>
      <c r="C249" s="37"/>
      <c r="D249" s="37"/>
      <c r="E249" s="37"/>
      <c r="F249" s="92"/>
      <c r="G249" s="73"/>
      <c r="H249" s="69" t="s">
        <v>29</v>
      </c>
      <c r="I249" s="74" t="s">
        <v>30</v>
      </c>
      <c r="J249" s="68">
        <f>J248*1.16</f>
        <v>231.6483344</v>
      </c>
    </row>
    <row r="250" ht="15.75" customHeight="1">
      <c r="A250" s="117" t="s">
        <v>31</v>
      </c>
      <c r="B250" s="37"/>
      <c r="C250" s="37"/>
      <c r="D250" s="37"/>
      <c r="E250" s="37"/>
      <c r="F250" s="37"/>
      <c r="G250" s="37"/>
      <c r="H250" s="37"/>
      <c r="I250" s="37"/>
      <c r="J250" s="37"/>
    </row>
    <row r="251" ht="15.75" customHeight="1">
      <c r="A251" s="118"/>
      <c r="B251" s="119"/>
      <c r="C251" s="119"/>
      <c r="D251" s="119"/>
      <c r="E251" s="119"/>
      <c r="F251" s="119"/>
      <c r="G251" s="119"/>
      <c r="H251" s="119"/>
      <c r="I251" s="119"/>
      <c r="J251" s="119"/>
    </row>
    <row r="252" ht="15.75" customHeight="1">
      <c r="A252" s="119"/>
      <c r="B252" s="119"/>
      <c r="C252" s="119"/>
      <c r="D252" s="119"/>
      <c r="E252" s="119"/>
      <c r="F252" s="119"/>
      <c r="G252" s="119"/>
      <c r="H252" s="119"/>
      <c r="I252" s="119"/>
      <c r="J252" s="119"/>
    </row>
    <row r="253" ht="15.75" customHeight="1">
      <c r="A253" s="119"/>
      <c r="B253" s="119"/>
      <c r="C253" s="119"/>
      <c r="D253" s="119"/>
      <c r="E253" s="119"/>
      <c r="F253" s="119"/>
      <c r="G253" s="119"/>
      <c r="H253" s="119"/>
      <c r="I253" s="119"/>
      <c r="J253" s="119"/>
    </row>
    <row r="254" ht="15.75" customHeight="1">
      <c r="A254" s="119"/>
      <c r="B254" s="119"/>
      <c r="C254" s="119"/>
      <c r="D254" s="119"/>
      <c r="E254" s="119"/>
      <c r="F254" s="119"/>
      <c r="G254" s="119"/>
      <c r="H254" s="119"/>
      <c r="I254" s="119"/>
      <c r="J254" s="119"/>
    </row>
    <row r="255" ht="15.75" customHeight="1">
      <c r="A255" s="119"/>
      <c r="B255" s="119"/>
      <c r="C255" s="119"/>
      <c r="D255" s="119"/>
      <c r="E255" s="119"/>
      <c r="F255" s="119"/>
      <c r="G255" s="119"/>
      <c r="H255" s="119"/>
      <c r="I255" s="119"/>
      <c r="J255" s="119"/>
    </row>
    <row r="256" ht="15.75" customHeight="1">
      <c r="A256" s="119"/>
      <c r="B256" s="119"/>
      <c r="C256" s="119"/>
      <c r="D256" s="119"/>
      <c r="E256" s="119"/>
      <c r="F256" s="119"/>
      <c r="G256" s="119"/>
      <c r="H256" s="119"/>
      <c r="I256" s="119"/>
      <c r="J256" s="119"/>
    </row>
    <row r="257" ht="15.75" customHeight="1">
      <c r="A257" s="37"/>
      <c r="B257" s="37"/>
      <c r="C257" s="37"/>
      <c r="D257" s="37"/>
      <c r="E257" s="37"/>
      <c r="F257" s="37"/>
      <c r="G257" s="37"/>
      <c r="H257" s="37"/>
      <c r="I257" s="37"/>
      <c r="J257" s="37"/>
    </row>
    <row r="258" ht="15.75" customHeight="1">
      <c r="A258" s="119"/>
      <c r="B258" s="119"/>
      <c r="C258" s="119"/>
      <c r="D258" s="119"/>
      <c r="E258" s="119"/>
      <c r="F258" s="119"/>
      <c r="G258" s="119"/>
      <c r="H258" s="119"/>
      <c r="I258" s="119"/>
      <c r="J258" s="119"/>
    </row>
    <row r="259" ht="15.75" customHeight="1">
      <c r="A259" s="119"/>
      <c r="B259" s="119"/>
      <c r="C259" s="119"/>
      <c r="D259" s="119"/>
      <c r="E259" s="119"/>
      <c r="F259" s="119"/>
      <c r="G259" s="119"/>
      <c r="H259" s="119"/>
      <c r="I259" s="119"/>
      <c r="J259" s="119"/>
    </row>
    <row r="260" ht="15.75" customHeight="1">
      <c r="A260" s="124"/>
      <c r="B260" s="124"/>
      <c r="C260" s="124"/>
      <c r="D260" s="124"/>
      <c r="E260" s="124"/>
      <c r="F260" s="124"/>
      <c r="G260" s="124"/>
      <c r="H260" s="124"/>
      <c r="I260" s="124"/>
      <c r="J260" s="124"/>
    </row>
    <row r="261" ht="15.75" customHeight="1">
      <c r="A261" s="124"/>
      <c r="B261" s="124"/>
      <c r="C261" s="124"/>
      <c r="D261" s="124"/>
      <c r="E261" s="124"/>
      <c r="F261" s="124"/>
      <c r="G261" s="124"/>
      <c r="H261" s="124"/>
      <c r="I261" s="124"/>
      <c r="J261" s="124"/>
    </row>
    <row r="262" ht="15.75" customHeight="1">
      <c r="A262" s="124"/>
      <c r="B262" s="124"/>
      <c r="C262" s="124"/>
      <c r="D262" s="124"/>
      <c r="E262" s="124"/>
      <c r="F262" s="124"/>
      <c r="G262" s="124"/>
      <c r="H262" s="124"/>
      <c r="I262" s="124"/>
      <c r="J262" s="124"/>
    </row>
    <row r="263" ht="15.75" customHeight="1"/>
    <row r="264" ht="15.75" customHeight="1">
      <c r="A264" s="87" t="s">
        <v>107</v>
      </c>
      <c r="B264" s="88"/>
      <c r="C264" s="37"/>
      <c r="D264" s="37"/>
      <c r="E264" s="37"/>
      <c r="F264" s="37"/>
      <c r="G264" s="89" t="s">
        <v>108</v>
      </c>
      <c r="H264" s="120">
        <v>1.0</v>
      </c>
      <c r="I264" s="91"/>
      <c r="J264" s="92"/>
    </row>
    <row r="265" ht="15.75" customHeight="1">
      <c r="A265" s="93"/>
      <c r="B265" s="94" t="s">
        <v>3</v>
      </c>
      <c r="C265" s="95"/>
      <c r="D265" s="94" t="s">
        <v>4</v>
      </c>
      <c r="E265" s="95"/>
      <c r="F265" s="94" t="s">
        <v>5</v>
      </c>
      <c r="G265" s="95"/>
      <c r="H265" s="96" t="s">
        <v>6</v>
      </c>
      <c r="I265" s="97"/>
      <c r="J265" s="37"/>
    </row>
    <row r="266" ht="15.75" customHeight="1">
      <c r="A266" s="98" t="s">
        <v>130</v>
      </c>
      <c r="B266" s="99" t="s">
        <v>8</v>
      </c>
      <c r="C266" s="100" t="s">
        <v>3</v>
      </c>
      <c r="D266" s="100" t="s">
        <v>9</v>
      </c>
      <c r="E266" s="100" t="s">
        <v>10</v>
      </c>
      <c r="F266" s="100" t="s">
        <v>11</v>
      </c>
      <c r="G266" s="100" t="s">
        <v>12</v>
      </c>
      <c r="H266" s="101"/>
      <c r="I266" s="102"/>
      <c r="J266" s="100" t="s">
        <v>13</v>
      </c>
    </row>
    <row r="267" ht="15.75" customHeight="1">
      <c r="A267" s="103" t="s">
        <v>112</v>
      </c>
      <c r="B267" s="104">
        <v>0.75</v>
      </c>
      <c r="C267" s="104" t="s">
        <v>40</v>
      </c>
      <c r="D267" s="105">
        <v>0.03</v>
      </c>
      <c r="E267" s="106">
        <f t="shared" ref="E267:E272" si="44">B267/D267</f>
        <v>25</v>
      </c>
      <c r="F267" s="111">
        <v>598.0</v>
      </c>
      <c r="G267" s="106">
        <f t="shared" ref="G267:G272" si="45">F267/E267</f>
        <v>23.92</v>
      </c>
      <c r="H267" s="108">
        <f t="shared" ref="H267:H272" si="46">($H$2*1)/E267</f>
        <v>0.04</v>
      </c>
      <c r="I267" s="109" t="str">
        <f t="shared" ref="I267:I272" si="47">C267</f>
        <v>lt</v>
      </c>
      <c r="J267" s="106">
        <f t="shared" ref="J267:J272" si="48">H267*F267</f>
        <v>23.92</v>
      </c>
    </row>
    <row r="268" ht="15.75" customHeight="1">
      <c r="A268" s="103" t="s">
        <v>94</v>
      </c>
      <c r="B268" s="104">
        <v>0.75</v>
      </c>
      <c r="C268" s="104" t="s">
        <v>40</v>
      </c>
      <c r="D268" s="105">
        <v>0.023</v>
      </c>
      <c r="E268" s="106">
        <f t="shared" si="44"/>
        <v>32.60869565</v>
      </c>
      <c r="F268" s="111">
        <v>256.0</v>
      </c>
      <c r="G268" s="106">
        <f t="shared" si="45"/>
        <v>7.850666667</v>
      </c>
      <c r="H268" s="108">
        <f t="shared" si="46"/>
        <v>0.03066666667</v>
      </c>
      <c r="I268" s="109" t="str">
        <f t="shared" si="47"/>
        <v>lt</v>
      </c>
      <c r="J268" s="106">
        <f t="shared" si="48"/>
        <v>7.850666667</v>
      </c>
    </row>
    <row r="269" ht="15.75" customHeight="1">
      <c r="A269" s="103" t="s">
        <v>131</v>
      </c>
      <c r="B269" s="104">
        <v>0.75</v>
      </c>
      <c r="C269" s="104" t="s">
        <v>40</v>
      </c>
      <c r="D269" s="105">
        <v>0.015</v>
      </c>
      <c r="E269" s="106">
        <f t="shared" si="44"/>
        <v>50</v>
      </c>
      <c r="F269" s="111">
        <v>297.0</v>
      </c>
      <c r="G269" s="106">
        <f t="shared" si="45"/>
        <v>5.94</v>
      </c>
      <c r="H269" s="108">
        <f t="shared" si="46"/>
        <v>0.02</v>
      </c>
      <c r="I269" s="109" t="str">
        <f t="shared" si="47"/>
        <v>lt</v>
      </c>
      <c r="J269" s="106">
        <f t="shared" si="48"/>
        <v>5.94</v>
      </c>
    </row>
    <row r="270" ht="15.75" customHeight="1">
      <c r="A270" s="103" t="s">
        <v>132</v>
      </c>
      <c r="B270" s="104">
        <v>1.0</v>
      </c>
      <c r="C270" s="104" t="s">
        <v>40</v>
      </c>
      <c r="D270" s="105">
        <v>0.005</v>
      </c>
      <c r="E270" s="106">
        <f t="shared" si="44"/>
        <v>200</v>
      </c>
      <c r="F270" s="111">
        <v>200.0</v>
      </c>
      <c r="G270" s="106">
        <f t="shared" si="45"/>
        <v>1</v>
      </c>
      <c r="H270" s="108">
        <f t="shared" si="46"/>
        <v>0.005</v>
      </c>
      <c r="I270" s="109" t="str">
        <f t="shared" si="47"/>
        <v>lt</v>
      </c>
      <c r="J270" s="106">
        <f t="shared" si="48"/>
        <v>1</v>
      </c>
    </row>
    <row r="271" ht="15.75" customHeight="1">
      <c r="A271" s="113" t="s">
        <v>44</v>
      </c>
      <c r="B271" s="104">
        <v>1.0</v>
      </c>
      <c r="C271" s="104" t="s">
        <v>17</v>
      </c>
      <c r="D271" s="105">
        <v>0.35</v>
      </c>
      <c r="E271" s="106">
        <f t="shared" si="44"/>
        <v>2.857142857</v>
      </c>
      <c r="F271" s="111">
        <v>35.0</v>
      </c>
      <c r="G271" s="106">
        <f t="shared" si="45"/>
        <v>12.25</v>
      </c>
      <c r="H271" s="108">
        <f t="shared" si="46"/>
        <v>0.35</v>
      </c>
      <c r="I271" s="109" t="str">
        <f t="shared" si="47"/>
        <v>kg</v>
      </c>
      <c r="J271" s="106">
        <f t="shared" si="48"/>
        <v>12.25</v>
      </c>
    </row>
    <row r="272" ht="15.75" customHeight="1">
      <c r="A272" s="113" t="s">
        <v>42</v>
      </c>
      <c r="B272" s="104">
        <v>1.0</v>
      </c>
      <c r="C272" s="104" t="s">
        <v>17</v>
      </c>
      <c r="D272" s="105">
        <v>0.01</v>
      </c>
      <c r="E272" s="106">
        <f t="shared" si="44"/>
        <v>100</v>
      </c>
      <c r="F272" s="111">
        <v>50.0</v>
      </c>
      <c r="G272" s="106">
        <f t="shared" si="45"/>
        <v>0.5</v>
      </c>
      <c r="H272" s="108">
        <f t="shared" si="46"/>
        <v>0.01</v>
      </c>
      <c r="I272" s="109" t="str">
        <f t="shared" si="47"/>
        <v>kg</v>
      </c>
      <c r="J272" s="106">
        <f t="shared" si="48"/>
        <v>0.5</v>
      </c>
    </row>
    <row r="273" ht="15.75" customHeight="1">
      <c r="A273" s="37"/>
      <c r="B273" s="36"/>
      <c r="C273" s="36"/>
      <c r="D273" s="37"/>
      <c r="E273" s="37"/>
      <c r="F273" s="114"/>
      <c r="G273" s="65"/>
      <c r="H273" s="66" t="s">
        <v>22</v>
      </c>
      <c r="I273" s="67"/>
      <c r="J273" s="68">
        <f>SUM(J263:J269)</f>
        <v>37.71066667</v>
      </c>
    </row>
    <row r="274" ht="15.75" customHeight="1">
      <c r="A274" s="37"/>
      <c r="B274" s="37"/>
      <c r="C274" s="37"/>
      <c r="D274" s="37"/>
      <c r="E274" s="37"/>
      <c r="F274" s="114"/>
      <c r="G274" s="69" t="s">
        <v>23</v>
      </c>
      <c r="H274" s="70">
        <v>0.25</v>
      </c>
      <c r="I274" s="71"/>
      <c r="J274" s="68">
        <f>J273*H274</f>
        <v>9.427666667</v>
      </c>
    </row>
    <row r="275" ht="15.75" customHeight="1">
      <c r="A275" s="37"/>
      <c r="B275" s="37"/>
      <c r="C275" s="37"/>
      <c r="D275" s="37"/>
      <c r="E275" s="37"/>
      <c r="F275" s="37"/>
      <c r="G275" s="65"/>
      <c r="H275" s="66" t="s">
        <v>24</v>
      </c>
      <c r="I275" s="67"/>
      <c r="J275" s="68">
        <f>+J273+J274</f>
        <v>47.13833333</v>
      </c>
    </row>
    <row r="276" ht="15.75" customHeight="1">
      <c r="A276" s="37"/>
      <c r="B276" s="37"/>
      <c r="C276" s="37"/>
      <c r="D276" s="37"/>
      <c r="E276" s="114"/>
      <c r="F276" s="114"/>
      <c r="G276" s="66" t="s">
        <v>25</v>
      </c>
      <c r="H276" s="70">
        <v>0.05</v>
      </c>
      <c r="I276" s="71"/>
      <c r="J276" s="69">
        <f>J275*H276</f>
        <v>2.356916667</v>
      </c>
    </row>
    <row r="277" ht="15.75" customHeight="1">
      <c r="A277" s="37"/>
      <c r="B277" s="37"/>
      <c r="C277" s="37"/>
      <c r="D277" s="37"/>
      <c r="E277" s="37"/>
      <c r="F277" s="115"/>
      <c r="G277" s="65"/>
      <c r="H277" s="66" t="s">
        <v>26</v>
      </c>
      <c r="I277" s="67"/>
      <c r="J277" s="68">
        <f>+J275+J276</f>
        <v>49.49525</v>
      </c>
    </row>
    <row r="278" ht="15.75" customHeight="1">
      <c r="A278" s="37"/>
      <c r="B278" s="37"/>
      <c r="C278" s="37"/>
      <c r="D278" s="37"/>
      <c r="E278" s="114"/>
      <c r="F278" s="116"/>
      <c r="G278" s="66" t="s">
        <v>27</v>
      </c>
      <c r="H278" s="72">
        <v>2.8</v>
      </c>
      <c r="I278" s="71"/>
      <c r="J278" s="68">
        <f>J277*H278</f>
        <v>138.5867</v>
      </c>
    </row>
    <row r="279" ht="15.75" customHeight="1">
      <c r="A279" s="37"/>
      <c r="B279" s="37"/>
      <c r="C279" s="37"/>
      <c r="D279" s="37"/>
      <c r="E279" s="37"/>
      <c r="F279" s="92"/>
      <c r="G279" s="65"/>
      <c r="H279" s="69" t="s">
        <v>28</v>
      </c>
      <c r="I279" s="67"/>
      <c r="J279" s="68">
        <f>+J277+J278</f>
        <v>188.08195</v>
      </c>
    </row>
    <row r="280" ht="15.75" customHeight="1">
      <c r="A280" s="37"/>
      <c r="B280" s="37"/>
      <c r="C280" s="37"/>
      <c r="D280" s="37"/>
      <c r="E280" s="37"/>
      <c r="F280" s="92"/>
      <c r="G280" s="73"/>
      <c r="H280" s="69" t="s">
        <v>29</v>
      </c>
      <c r="I280" s="74" t="s">
        <v>30</v>
      </c>
      <c r="J280" s="68">
        <f>J279*1.16</f>
        <v>218.175062</v>
      </c>
    </row>
    <row r="281" ht="15.75" customHeight="1"/>
    <row r="282" ht="15.75" customHeight="1"/>
    <row r="283" ht="15.75" customHeight="1"/>
    <row r="284" ht="15.75" customHeight="1"/>
    <row r="285" ht="15.75" customHeight="1"/>
    <row r="286" ht="15.75" customHeight="1">
      <c r="A286" s="80"/>
      <c r="B286" s="80"/>
      <c r="C286" s="81"/>
      <c r="D286" s="82"/>
      <c r="E286" s="82"/>
      <c r="F286" s="83"/>
      <c r="G286" s="84"/>
      <c r="H286" s="84"/>
      <c r="I286" s="85"/>
      <c r="J286" s="86"/>
    </row>
    <row r="287" ht="15.75" customHeight="1">
      <c r="A287" s="87" t="s">
        <v>107</v>
      </c>
      <c r="B287" s="88"/>
      <c r="C287" s="37"/>
      <c r="D287" s="37"/>
      <c r="E287" s="37"/>
      <c r="F287" s="37"/>
      <c r="G287" s="89" t="s">
        <v>108</v>
      </c>
      <c r="H287" s="120">
        <v>1.0</v>
      </c>
      <c r="I287" s="91"/>
      <c r="J287" s="92"/>
    </row>
    <row r="288" ht="15.75" customHeight="1">
      <c r="A288" s="93"/>
      <c r="B288" s="94" t="s">
        <v>3</v>
      </c>
      <c r="C288" s="95"/>
      <c r="D288" s="94" t="s">
        <v>4</v>
      </c>
      <c r="E288" s="95"/>
      <c r="F288" s="94" t="s">
        <v>5</v>
      </c>
      <c r="G288" s="95"/>
      <c r="H288" s="96" t="s">
        <v>6</v>
      </c>
      <c r="I288" s="97"/>
      <c r="J288" s="37"/>
    </row>
    <row r="289" ht="15.75" customHeight="1">
      <c r="A289" s="98" t="s">
        <v>133</v>
      </c>
      <c r="B289" s="99" t="s">
        <v>8</v>
      </c>
      <c r="C289" s="100" t="s">
        <v>3</v>
      </c>
      <c r="D289" s="100" t="s">
        <v>9</v>
      </c>
      <c r="E289" s="100" t="s">
        <v>10</v>
      </c>
      <c r="F289" s="100" t="s">
        <v>11</v>
      </c>
      <c r="G289" s="100" t="s">
        <v>12</v>
      </c>
      <c r="H289" s="101"/>
      <c r="I289" s="102"/>
      <c r="J289" s="100" t="s">
        <v>13</v>
      </c>
    </row>
    <row r="290" ht="15.75" customHeight="1">
      <c r="A290" s="103" t="s">
        <v>134</v>
      </c>
      <c r="B290" s="104">
        <v>1.0</v>
      </c>
      <c r="C290" s="110" t="s">
        <v>40</v>
      </c>
      <c r="D290" s="112">
        <v>0.05</v>
      </c>
      <c r="E290" s="106">
        <f t="shared" ref="E290:E293" si="49">B290/D290</f>
        <v>20</v>
      </c>
      <c r="F290" s="111">
        <v>20.0</v>
      </c>
      <c r="G290" s="106">
        <f t="shared" ref="G290:G293" si="50">F290/E290</f>
        <v>1</v>
      </c>
      <c r="H290" s="108">
        <f t="shared" ref="H290:H295" si="51">($H$2*1)/E290</f>
        <v>0.05</v>
      </c>
      <c r="I290" s="109" t="str">
        <f t="shared" ref="I290:I293" si="52">C290</f>
        <v>lt</v>
      </c>
      <c r="J290" s="106">
        <f t="shared" ref="J290:J293" si="53">H290*F290</f>
        <v>1</v>
      </c>
    </row>
    <row r="291" ht="15.75" customHeight="1">
      <c r="A291" s="103" t="s">
        <v>135</v>
      </c>
      <c r="B291" s="104">
        <v>0.75</v>
      </c>
      <c r="C291" s="104" t="s">
        <v>82</v>
      </c>
      <c r="D291" s="112">
        <v>0.023</v>
      </c>
      <c r="E291" s="106">
        <f t="shared" si="49"/>
        <v>32.60869565</v>
      </c>
      <c r="F291" s="111">
        <v>486.0</v>
      </c>
      <c r="G291" s="106">
        <f t="shared" si="50"/>
        <v>14.904</v>
      </c>
      <c r="H291" s="108">
        <f t="shared" si="51"/>
        <v>0.03066666667</v>
      </c>
      <c r="I291" s="109" t="str">
        <f t="shared" si="52"/>
        <v>LT</v>
      </c>
      <c r="J291" s="106">
        <f t="shared" si="53"/>
        <v>14.904</v>
      </c>
    </row>
    <row r="292" ht="15.75" customHeight="1">
      <c r="A292" s="103" t="s">
        <v>112</v>
      </c>
      <c r="B292" s="104">
        <v>0.75</v>
      </c>
      <c r="C292" s="104" t="s">
        <v>40</v>
      </c>
      <c r="D292" s="112">
        <v>0.04</v>
      </c>
      <c r="E292" s="106">
        <f t="shared" si="49"/>
        <v>18.75</v>
      </c>
      <c r="F292" s="111">
        <v>680.0</v>
      </c>
      <c r="G292" s="106">
        <f t="shared" si="50"/>
        <v>36.26666667</v>
      </c>
      <c r="H292" s="108">
        <f t="shared" si="51"/>
        <v>0.05333333333</v>
      </c>
      <c r="I292" s="109" t="str">
        <f t="shared" si="52"/>
        <v>lt</v>
      </c>
      <c r="J292" s="106">
        <f t="shared" si="53"/>
        <v>36.26666667</v>
      </c>
    </row>
    <row r="293" ht="15.75" customHeight="1">
      <c r="A293" s="103" t="s">
        <v>136</v>
      </c>
      <c r="B293" s="104">
        <v>1.0</v>
      </c>
      <c r="C293" s="104" t="s">
        <v>17</v>
      </c>
      <c r="D293" s="112">
        <v>0.005</v>
      </c>
      <c r="E293" s="106">
        <f t="shared" si="49"/>
        <v>200</v>
      </c>
      <c r="F293" s="111">
        <v>45.0</v>
      </c>
      <c r="G293" s="106">
        <f t="shared" si="50"/>
        <v>0.225</v>
      </c>
      <c r="H293" s="108">
        <f t="shared" si="51"/>
        <v>0.005</v>
      </c>
      <c r="I293" s="109" t="str">
        <f t="shared" si="52"/>
        <v>kg</v>
      </c>
      <c r="J293" s="106">
        <f t="shared" si="53"/>
        <v>0.225</v>
      </c>
    </row>
    <row r="294" ht="15.75" customHeight="1">
      <c r="A294" s="103" t="s">
        <v>44</v>
      </c>
      <c r="B294" s="125">
        <v>1.0</v>
      </c>
      <c r="C294" s="126" t="s">
        <v>17</v>
      </c>
      <c r="D294" s="127">
        <v>0.2</v>
      </c>
      <c r="E294" s="128">
        <v>5.0</v>
      </c>
      <c r="F294" s="129">
        <v>35.0</v>
      </c>
      <c r="G294" s="128">
        <v>7.0</v>
      </c>
      <c r="H294" s="108">
        <f t="shared" si="51"/>
        <v>0.2</v>
      </c>
      <c r="I294" s="130" t="s">
        <v>17</v>
      </c>
      <c r="J294" s="128">
        <v>7.0</v>
      </c>
    </row>
    <row r="295" ht="15.75" customHeight="1">
      <c r="A295" s="103" t="s">
        <v>137</v>
      </c>
      <c r="B295" s="104">
        <v>1.0</v>
      </c>
      <c r="C295" s="110" t="s">
        <v>73</v>
      </c>
      <c r="D295" s="112">
        <v>1.0</v>
      </c>
      <c r="E295" s="106">
        <f>B295/D295</f>
        <v>1</v>
      </c>
      <c r="F295" s="107">
        <v>35.0</v>
      </c>
      <c r="G295" s="106">
        <f>F295/E295</f>
        <v>35</v>
      </c>
      <c r="H295" s="108">
        <f t="shared" si="51"/>
        <v>1</v>
      </c>
      <c r="I295" s="109" t="str">
        <f>C295</f>
        <v>pza</v>
      </c>
      <c r="J295" s="106">
        <f>H295*F295</f>
        <v>35</v>
      </c>
    </row>
    <row r="296" ht="15.75" customHeight="1">
      <c r="A296" s="103"/>
      <c r="B296" s="104"/>
      <c r="C296" s="104"/>
      <c r="D296" s="105"/>
      <c r="E296" s="106"/>
      <c r="F296" s="111"/>
      <c r="G296" s="106"/>
      <c r="H296" s="108"/>
      <c r="I296" s="109"/>
      <c r="J296" s="106"/>
    </row>
    <row r="297" ht="15.75" customHeight="1">
      <c r="A297" s="37"/>
      <c r="B297" s="36"/>
      <c r="C297" s="36"/>
      <c r="D297" s="37"/>
      <c r="E297" s="37"/>
      <c r="F297" s="114"/>
      <c r="G297" s="65"/>
      <c r="H297" s="66" t="s">
        <v>22</v>
      </c>
      <c r="I297" s="67"/>
      <c r="J297" s="68">
        <f>SUM(J287:J293)</f>
        <v>52.39566667</v>
      </c>
    </row>
    <row r="298" ht="15.75" customHeight="1">
      <c r="A298" s="37"/>
      <c r="B298" s="37"/>
      <c r="C298" s="37"/>
      <c r="D298" s="37"/>
      <c r="E298" s="37"/>
      <c r="F298" s="114"/>
      <c r="G298" s="69" t="s">
        <v>23</v>
      </c>
      <c r="H298" s="70">
        <v>0.25</v>
      </c>
      <c r="I298" s="71"/>
      <c r="J298" s="68">
        <f>J297*H298</f>
        <v>13.09891667</v>
      </c>
    </row>
    <row r="299" ht="15.75" customHeight="1">
      <c r="A299" s="37"/>
      <c r="B299" s="37"/>
      <c r="C299" s="37"/>
      <c r="D299" s="37"/>
      <c r="E299" s="37"/>
      <c r="F299" s="37"/>
      <c r="G299" s="65"/>
      <c r="H299" s="66" t="s">
        <v>24</v>
      </c>
      <c r="I299" s="67"/>
      <c r="J299" s="68">
        <f>+J297+J298</f>
        <v>65.49458333</v>
      </c>
    </row>
    <row r="300" ht="15.75" customHeight="1">
      <c r="A300" s="37"/>
      <c r="B300" s="37"/>
      <c r="C300" s="37"/>
      <c r="D300" s="37"/>
      <c r="E300" s="114"/>
      <c r="F300" s="114"/>
      <c r="G300" s="66" t="s">
        <v>25</v>
      </c>
      <c r="H300" s="70">
        <v>0.05</v>
      </c>
      <c r="I300" s="71"/>
      <c r="J300" s="69">
        <f>J299*H300</f>
        <v>3.274729167</v>
      </c>
    </row>
    <row r="301" ht="15.75" customHeight="1">
      <c r="A301" s="37"/>
      <c r="B301" s="37"/>
      <c r="C301" s="37"/>
      <c r="D301" s="37"/>
      <c r="E301" s="37"/>
      <c r="F301" s="115"/>
      <c r="G301" s="65"/>
      <c r="H301" s="66" t="s">
        <v>26</v>
      </c>
      <c r="I301" s="67"/>
      <c r="J301" s="68">
        <f>+J299+J300</f>
        <v>68.7693125</v>
      </c>
    </row>
    <row r="302" ht="15.75" customHeight="1">
      <c r="A302" s="37"/>
      <c r="B302" s="37"/>
      <c r="C302" s="37"/>
      <c r="D302" s="37"/>
      <c r="E302" s="114"/>
      <c r="F302" s="116"/>
      <c r="G302" s="66" t="s">
        <v>27</v>
      </c>
      <c r="H302" s="72">
        <v>2.8</v>
      </c>
      <c r="I302" s="71"/>
      <c r="J302" s="68">
        <f>J301*H302</f>
        <v>192.554075</v>
      </c>
    </row>
    <row r="303" ht="15.75" customHeight="1">
      <c r="A303" s="37"/>
      <c r="B303" s="37"/>
      <c r="C303" s="37"/>
      <c r="D303" s="37"/>
      <c r="E303" s="37"/>
      <c r="F303" s="92"/>
      <c r="G303" s="65"/>
      <c r="H303" s="69" t="s">
        <v>28</v>
      </c>
      <c r="I303" s="67"/>
      <c r="J303" s="68">
        <f>+J301+J302</f>
        <v>261.3233875</v>
      </c>
    </row>
    <row r="304" ht="15.75" customHeight="1">
      <c r="A304" s="37"/>
      <c r="B304" s="37"/>
      <c r="C304" s="37"/>
      <c r="D304" s="37"/>
      <c r="E304" s="37"/>
      <c r="F304" s="92"/>
      <c r="G304" s="73"/>
      <c r="H304" s="69" t="s">
        <v>29</v>
      </c>
      <c r="I304" s="74" t="s">
        <v>30</v>
      </c>
      <c r="J304" s="68">
        <f>J303*1.16</f>
        <v>303.1351295</v>
      </c>
    </row>
    <row r="305" ht="15.75" customHeight="1">
      <c r="A305" s="117" t="s">
        <v>31</v>
      </c>
      <c r="B305" s="37"/>
      <c r="C305" s="37"/>
      <c r="D305" s="37"/>
      <c r="E305" s="37"/>
      <c r="F305" s="37"/>
      <c r="G305" s="37"/>
      <c r="H305" s="37"/>
      <c r="I305" s="37"/>
      <c r="J305" s="37"/>
    </row>
    <row r="306" ht="15.75" customHeight="1">
      <c r="A306" s="118"/>
      <c r="B306" s="119"/>
      <c r="C306" s="119"/>
      <c r="D306" s="119"/>
      <c r="E306" s="119"/>
      <c r="F306" s="119"/>
      <c r="G306" s="119"/>
      <c r="H306" s="119"/>
      <c r="I306" s="119"/>
      <c r="J306" s="119"/>
    </row>
    <row r="307" ht="15.75" customHeight="1">
      <c r="A307" s="119"/>
      <c r="B307" s="119"/>
      <c r="C307" s="119"/>
      <c r="D307" s="119"/>
      <c r="E307" s="119"/>
      <c r="F307" s="119"/>
      <c r="G307" s="119"/>
      <c r="H307" s="119"/>
      <c r="I307" s="119"/>
      <c r="J307" s="119"/>
    </row>
    <row r="308" ht="15.75" customHeight="1">
      <c r="A308" s="119"/>
      <c r="B308" s="119"/>
      <c r="C308" s="119"/>
      <c r="D308" s="119"/>
      <c r="E308" s="119"/>
      <c r="F308" s="119"/>
      <c r="G308" s="119"/>
      <c r="H308" s="119"/>
      <c r="I308" s="119"/>
      <c r="J308" s="119"/>
    </row>
    <row r="309" ht="15.75" customHeight="1">
      <c r="A309" s="119"/>
      <c r="B309" s="119"/>
      <c r="C309" s="119"/>
      <c r="D309" s="119"/>
      <c r="E309" s="119"/>
      <c r="F309" s="119"/>
      <c r="G309" s="119"/>
      <c r="H309" s="119"/>
      <c r="I309" s="119"/>
      <c r="J309" s="119"/>
    </row>
    <row r="310" ht="15.75" customHeight="1">
      <c r="A310" s="119"/>
      <c r="B310" s="119"/>
      <c r="C310" s="119"/>
      <c r="D310" s="119"/>
      <c r="E310" s="119"/>
      <c r="F310" s="119"/>
      <c r="G310" s="119"/>
      <c r="H310" s="119"/>
      <c r="I310" s="119"/>
      <c r="J310" s="119"/>
    </row>
    <row r="311" ht="15.75" customHeight="1">
      <c r="A311" s="119"/>
      <c r="B311" s="119"/>
      <c r="C311" s="119"/>
      <c r="D311" s="119"/>
      <c r="E311" s="119"/>
      <c r="F311" s="119"/>
      <c r="G311" s="119"/>
      <c r="H311" s="119"/>
      <c r="I311" s="119"/>
      <c r="J311" s="119"/>
    </row>
    <row r="312" ht="15.75" customHeight="1">
      <c r="A312" s="37"/>
      <c r="B312" s="37"/>
      <c r="C312" s="37"/>
      <c r="D312" s="37"/>
      <c r="E312" s="37"/>
      <c r="F312" s="37"/>
      <c r="G312" s="37"/>
      <c r="H312" s="37"/>
      <c r="I312" s="37"/>
      <c r="J312" s="37"/>
    </row>
    <row r="313" ht="15.75" customHeight="1">
      <c r="A313" s="119"/>
      <c r="B313" s="119"/>
      <c r="C313" s="119"/>
      <c r="D313" s="119"/>
      <c r="E313" s="119"/>
      <c r="F313" s="119"/>
      <c r="G313" s="119"/>
      <c r="H313" s="119"/>
      <c r="I313" s="119"/>
      <c r="J313" s="119"/>
    </row>
    <row r="314" ht="15.75" customHeight="1">
      <c r="A314" s="119"/>
      <c r="B314" s="119"/>
      <c r="C314" s="119"/>
      <c r="D314" s="119"/>
      <c r="E314" s="119"/>
      <c r="F314" s="119"/>
      <c r="G314" s="119"/>
      <c r="H314" s="119"/>
      <c r="I314" s="119"/>
      <c r="J314" s="119"/>
    </row>
    <row r="315" ht="15.75" customHeight="1"/>
    <row r="316" ht="15.75" customHeight="1"/>
    <row r="317" ht="15.75" customHeight="1"/>
    <row r="318" ht="15.75" customHeight="1">
      <c r="A318" s="80"/>
      <c r="B318" s="80"/>
      <c r="C318" s="81"/>
      <c r="D318" s="82"/>
      <c r="E318" s="82"/>
      <c r="F318" s="83"/>
      <c r="G318" s="84"/>
      <c r="H318" s="84"/>
      <c r="I318" s="85"/>
      <c r="J318" s="86"/>
    </row>
    <row r="319" ht="15.75" customHeight="1">
      <c r="A319" s="87" t="s">
        <v>107</v>
      </c>
      <c r="B319" s="88"/>
      <c r="C319" s="37"/>
      <c r="D319" s="37"/>
      <c r="E319" s="37"/>
      <c r="F319" s="37"/>
      <c r="G319" s="89" t="s">
        <v>108</v>
      </c>
      <c r="H319" s="120">
        <v>1.0</v>
      </c>
      <c r="I319" s="91"/>
      <c r="J319" s="92"/>
    </row>
    <row r="320" ht="15.75" customHeight="1">
      <c r="A320" s="93"/>
      <c r="B320" s="94" t="s">
        <v>3</v>
      </c>
      <c r="C320" s="95"/>
      <c r="D320" s="94" t="s">
        <v>4</v>
      </c>
      <c r="E320" s="95"/>
      <c r="F320" s="94" t="s">
        <v>5</v>
      </c>
      <c r="G320" s="95"/>
      <c r="H320" s="96" t="s">
        <v>6</v>
      </c>
      <c r="I320" s="97"/>
      <c r="J320" s="37"/>
    </row>
    <row r="321" ht="15.75" customHeight="1">
      <c r="A321" s="98" t="s">
        <v>138</v>
      </c>
      <c r="B321" s="99" t="s">
        <v>8</v>
      </c>
      <c r="C321" s="100" t="s">
        <v>3</v>
      </c>
      <c r="D321" s="100" t="s">
        <v>9</v>
      </c>
      <c r="E321" s="100" t="s">
        <v>10</v>
      </c>
      <c r="F321" s="100" t="s">
        <v>11</v>
      </c>
      <c r="G321" s="100" t="s">
        <v>12</v>
      </c>
      <c r="H321" s="101"/>
      <c r="I321" s="102"/>
      <c r="J321" s="100" t="s">
        <v>13</v>
      </c>
    </row>
    <row r="322" ht="15.75" customHeight="1">
      <c r="A322" s="103" t="s">
        <v>75</v>
      </c>
      <c r="B322" s="104">
        <v>0.75</v>
      </c>
      <c r="C322" s="104" t="s">
        <v>40</v>
      </c>
      <c r="D322" s="105">
        <v>0.045</v>
      </c>
      <c r="E322" s="106">
        <f t="shared" ref="E322:E328" si="54">B322/D322</f>
        <v>16.66666667</v>
      </c>
      <c r="F322" s="107">
        <v>400.0</v>
      </c>
      <c r="G322" s="106">
        <f t="shared" ref="G322:G328" si="55">F322/E322</f>
        <v>24</v>
      </c>
      <c r="H322" s="108">
        <f t="shared" ref="H322:H328" si="56">($H$2*1)/E322</f>
        <v>0.06</v>
      </c>
      <c r="I322" s="109" t="str">
        <f t="shared" ref="I322:I328" si="57">C322</f>
        <v>lt</v>
      </c>
      <c r="J322" s="106">
        <f t="shared" ref="J322:J328" si="58">H322*F322</f>
        <v>24</v>
      </c>
    </row>
    <row r="323" ht="15.75" customHeight="1">
      <c r="A323" s="103" t="s">
        <v>139</v>
      </c>
      <c r="B323" s="104">
        <v>0.75</v>
      </c>
      <c r="C323" s="104" t="s">
        <v>40</v>
      </c>
      <c r="D323" s="105">
        <v>0.023</v>
      </c>
      <c r="E323" s="106">
        <f t="shared" si="54"/>
        <v>32.60869565</v>
      </c>
      <c r="F323" s="107">
        <v>1200.0</v>
      </c>
      <c r="G323" s="106">
        <f t="shared" si="55"/>
        <v>36.8</v>
      </c>
      <c r="H323" s="108">
        <f t="shared" si="56"/>
        <v>0.03066666667</v>
      </c>
      <c r="I323" s="109" t="str">
        <f t="shared" si="57"/>
        <v>lt</v>
      </c>
      <c r="J323" s="106">
        <f t="shared" si="58"/>
        <v>36.8</v>
      </c>
    </row>
    <row r="324" ht="15.75" customHeight="1">
      <c r="A324" s="103" t="s">
        <v>140</v>
      </c>
      <c r="B324" s="110">
        <v>1.0</v>
      </c>
      <c r="C324" s="104" t="s">
        <v>40</v>
      </c>
      <c r="D324" s="105">
        <v>0.008</v>
      </c>
      <c r="E324" s="106">
        <f t="shared" si="54"/>
        <v>125</v>
      </c>
      <c r="F324" s="107">
        <v>90.0</v>
      </c>
      <c r="G324" s="106">
        <f t="shared" si="55"/>
        <v>0.72</v>
      </c>
      <c r="H324" s="108">
        <f t="shared" si="56"/>
        <v>0.008</v>
      </c>
      <c r="I324" s="109" t="str">
        <f t="shared" si="57"/>
        <v>lt</v>
      </c>
      <c r="J324" s="106">
        <f t="shared" si="58"/>
        <v>0.72</v>
      </c>
    </row>
    <row r="325" ht="15.75" customHeight="1">
      <c r="A325" s="103" t="s">
        <v>141</v>
      </c>
      <c r="B325" s="104">
        <v>1.0</v>
      </c>
      <c r="C325" s="104" t="s">
        <v>40</v>
      </c>
      <c r="D325" s="105">
        <v>0.008</v>
      </c>
      <c r="E325" s="106">
        <f t="shared" si="54"/>
        <v>125</v>
      </c>
      <c r="F325" s="107">
        <v>180.0</v>
      </c>
      <c r="G325" s="106">
        <f t="shared" si="55"/>
        <v>1.44</v>
      </c>
      <c r="H325" s="108">
        <f t="shared" si="56"/>
        <v>0.008</v>
      </c>
      <c r="I325" s="109" t="str">
        <f t="shared" si="57"/>
        <v>lt</v>
      </c>
      <c r="J325" s="106">
        <f t="shared" si="58"/>
        <v>1.44</v>
      </c>
    </row>
    <row r="326" ht="15.75" customHeight="1">
      <c r="A326" s="103" t="s">
        <v>142</v>
      </c>
      <c r="B326" s="110">
        <v>0.75</v>
      </c>
      <c r="C326" s="104" t="s">
        <v>40</v>
      </c>
      <c r="D326" s="105">
        <v>0.004</v>
      </c>
      <c r="E326" s="106">
        <f t="shared" si="54"/>
        <v>187.5</v>
      </c>
      <c r="F326" s="107">
        <v>250.0</v>
      </c>
      <c r="G326" s="106">
        <f t="shared" si="55"/>
        <v>1.333333333</v>
      </c>
      <c r="H326" s="108">
        <f t="shared" si="56"/>
        <v>0.005333333333</v>
      </c>
      <c r="I326" s="109" t="str">
        <f t="shared" si="57"/>
        <v>lt</v>
      </c>
      <c r="J326" s="106">
        <f t="shared" si="58"/>
        <v>1.333333333</v>
      </c>
    </row>
    <row r="327" ht="15.75" customHeight="1">
      <c r="A327" s="113" t="s">
        <v>44</v>
      </c>
      <c r="B327" s="104">
        <v>1.0</v>
      </c>
      <c r="C327" s="104" t="s">
        <v>17</v>
      </c>
      <c r="D327" s="105">
        <v>0.2</v>
      </c>
      <c r="E327" s="106">
        <f t="shared" si="54"/>
        <v>5</v>
      </c>
      <c r="F327" s="111">
        <v>35.0</v>
      </c>
      <c r="G327" s="106">
        <f t="shared" si="55"/>
        <v>7</v>
      </c>
      <c r="H327" s="108">
        <f t="shared" si="56"/>
        <v>0.2</v>
      </c>
      <c r="I327" s="109" t="str">
        <f t="shared" si="57"/>
        <v>kg</v>
      </c>
      <c r="J327" s="106">
        <f t="shared" si="58"/>
        <v>7</v>
      </c>
    </row>
    <row r="328" ht="15.75" customHeight="1">
      <c r="A328" s="113" t="s">
        <v>143</v>
      </c>
      <c r="B328" s="104">
        <v>1.0</v>
      </c>
      <c r="C328" s="104" t="s">
        <v>17</v>
      </c>
      <c r="D328" s="105">
        <v>0.005</v>
      </c>
      <c r="E328" s="106">
        <f t="shared" si="54"/>
        <v>200</v>
      </c>
      <c r="F328" s="111">
        <v>70.0</v>
      </c>
      <c r="G328" s="106">
        <f t="shared" si="55"/>
        <v>0.35</v>
      </c>
      <c r="H328" s="108">
        <f t="shared" si="56"/>
        <v>0.005</v>
      </c>
      <c r="I328" s="109" t="str">
        <f t="shared" si="57"/>
        <v>kg</v>
      </c>
      <c r="J328" s="106">
        <f t="shared" si="58"/>
        <v>0.35</v>
      </c>
    </row>
    <row r="329" ht="15.75" customHeight="1">
      <c r="A329" s="37"/>
      <c r="B329" s="36"/>
      <c r="C329" s="36"/>
      <c r="D329" s="37"/>
      <c r="E329" s="37"/>
      <c r="F329" s="114"/>
      <c r="G329" s="65"/>
      <c r="H329" s="66" t="s">
        <v>22</v>
      </c>
      <c r="I329" s="67"/>
      <c r="J329" s="68">
        <f>SUM(J319:J325)</f>
        <v>62.96</v>
      </c>
    </row>
    <row r="330" ht="15.75" customHeight="1">
      <c r="A330" s="37"/>
      <c r="B330" s="37"/>
      <c r="C330" s="37"/>
      <c r="D330" s="37"/>
      <c r="E330" s="37"/>
      <c r="F330" s="114"/>
      <c r="G330" s="69" t="s">
        <v>23</v>
      </c>
      <c r="H330" s="70">
        <v>0.25</v>
      </c>
      <c r="I330" s="71"/>
      <c r="J330" s="68">
        <f>J329*H330</f>
        <v>15.74</v>
      </c>
    </row>
    <row r="331" ht="15.75" customHeight="1">
      <c r="A331" s="37"/>
      <c r="B331" s="37"/>
      <c r="C331" s="37"/>
      <c r="D331" s="37"/>
      <c r="E331" s="37"/>
      <c r="F331" s="37"/>
      <c r="G331" s="65"/>
      <c r="H331" s="66" t="s">
        <v>24</v>
      </c>
      <c r="I331" s="67"/>
      <c r="J331" s="68">
        <f>+J329+J330</f>
        <v>78.7</v>
      </c>
    </row>
    <row r="332" ht="15.75" customHeight="1">
      <c r="A332" s="37"/>
      <c r="B332" s="37"/>
      <c r="C332" s="37"/>
      <c r="D332" s="37"/>
      <c r="E332" s="114"/>
      <c r="F332" s="114"/>
      <c r="G332" s="66" t="s">
        <v>25</v>
      </c>
      <c r="H332" s="70">
        <v>0.05</v>
      </c>
      <c r="I332" s="71"/>
      <c r="J332" s="69">
        <f>J331*H332</f>
        <v>3.935</v>
      </c>
    </row>
    <row r="333" ht="15.75" customHeight="1">
      <c r="A333" s="37"/>
      <c r="B333" s="37"/>
      <c r="C333" s="37"/>
      <c r="D333" s="37"/>
      <c r="E333" s="37"/>
      <c r="F333" s="115"/>
      <c r="G333" s="65"/>
      <c r="H333" s="66" t="s">
        <v>26</v>
      </c>
      <c r="I333" s="67"/>
      <c r="J333" s="68">
        <f>+J331+J332</f>
        <v>82.635</v>
      </c>
    </row>
    <row r="334" ht="15.75" customHeight="1">
      <c r="A334" s="37"/>
      <c r="B334" s="37"/>
      <c r="C334" s="37"/>
      <c r="D334" s="37"/>
      <c r="E334" s="114"/>
      <c r="F334" s="116"/>
      <c r="G334" s="66" t="s">
        <v>27</v>
      </c>
      <c r="H334" s="72">
        <v>2.8</v>
      </c>
      <c r="I334" s="71"/>
      <c r="J334" s="68">
        <f>J333*H334</f>
        <v>231.378</v>
      </c>
    </row>
    <row r="335" ht="15.75" customHeight="1">
      <c r="A335" s="37"/>
      <c r="B335" s="37"/>
      <c r="C335" s="37"/>
      <c r="D335" s="37"/>
      <c r="E335" s="37"/>
      <c r="F335" s="92"/>
      <c r="G335" s="65"/>
      <c r="H335" s="69" t="s">
        <v>28</v>
      </c>
      <c r="I335" s="67"/>
      <c r="J335" s="68">
        <f>+J333+J334</f>
        <v>314.013</v>
      </c>
    </row>
    <row r="336" ht="15.75" customHeight="1">
      <c r="A336" s="37"/>
      <c r="B336" s="37"/>
      <c r="C336" s="37"/>
      <c r="D336" s="37"/>
      <c r="E336" s="37"/>
      <c r="F336" s="92"/>
      <c r="G336" s="73"/>
      <c r="H336" s="69" t="s">
        <v>29</v>
      </c>
      <c r="I336" s="74" t="s">
        <v>30</v>
      </c>
      <c r="J336" s="68">
        <f>J335*1.16</f>
        <v>364.25508</v>
      </c>
    </row>
    <row r="337" ht="15.75" customHeight="1">
      <c r="A337" s="117" t="s">
        <v>31</v>
      </c>
      <c r="B337" s="37"/>
      <c r="C337" s="37"/>
      <c r="D337" s="37"/>
      <c r="E337" s="37"/>
      <c r="F337" s="37"/>
      <c r="G337" s="37"/>
      <c r="H337" s="37"/>
      <c r="I337" s="37"/>
      <c r="J337" s="37"/>
    </row>
    <row r="338" ht="15.75" customHeight="1">
      <c r="A338" s="118"/>
      <c r="B338" s="119"/>
      <c r="C338" s="119"/>
      <c r="D338" s="119"/>
      <c r="E338" s="119"/>
      <c r="F338" s="119"/>
      <c r="G338" s="119"/>
      <c r="H338" s="119"/>
      <c r="I338" s="119"/>
      <c r="J338" s="119"/>
    </row>
    <row r="339" ht="15.75" customHeight="1">
      <c r="A339" s="119"/>
      <c r="B339" s="119"/>
      <c r="C339" s="119"/>
      <c r="D339" s="119"/>
      <c r="E339" s="119"/>
      <c r="F339" s="119"/>
      <c r="G339" s="119"/>
      <c r="H339" s="119"/>
      <c r="I339" s="119"/>
      <c r="J339" s="119"/>
    </row>
    <row r="340" ht="15.75" customHeight="1">
      <c r="A340" s="119"/>
      <c r="B340" s="119"/>
      <c r="C340" s="119"/>
      <c r="D340" s="119"/>
      <c r="E340" s="119"/>
      <c r="F340" s="119"/>
      <c r="G340" s="119"/>
      <c r="H340" s="119"/>
      <c r="I340" s="119"/>
      <c r="J340" s="119"/>
    </row>
    <row r="341" ht="15.75" customHeight="1">
      <c r="A341" s="119"/>
      <c r="B341" s="119"/>
      <c r="C341" s="119"/>
      <c r="D341" s="119"/>
      <c r="E341" s="119"/>
      <c r="F341" s="119"/>
      <c r="G341" s="119"/>
      <c r="H341" s="119"/>
      <c r="I341" s="119"/>
      <c r="J341" s="119"/>
    </row>
    <row r="342" ht="15.75" customHeight="1">
      <c r="A342" s="119"/>
      <c r="B342" s="119"/>
      <c r="C342" s="119"/>
      <c r="D342" s="119"/>
      <c r="E342" s="119"/>
      <c r="F342" s="119"/>
      <c r="G342" s="119"/>
      <c r="H342" s="119"/>
      <c r="I342" s="119"/>
      <c r="J342" s="119"/>
    </row>
    <row r="343" ht="15.75" customHeight="1">
      <c r="A343" s="119"/>
      <c r="B343" s="119"/>
      <c r="C343" s="119"/>
      <c r="D343" s="119"/>
      <c r="E343" s="119"/>
      <c r="F343" s="119"/>
      <c r="G343" s="119"/>
      <c r="H343" s="119"/>
      <c r="I343" s="119"/>
      <c r="J343" s="119"/>
    </row>
    <row r="344" ht="15.75" customHeight="1">
      <c r="A344" s="37"/>
      <c r="B344" s="37"/>
      <c r="C344" s="37"/>
      <c r="D344" s="37"/>
      <c r="E344" s="37"/>
      <c r="F344" s="37"/>
      <c r="G344" s="37"/>
      <c r="H344" s="37"/>
      <c r="I344" s="37"/>
      <c r="J344" s="37"/>
    </row>
    <row r="345" ht="15.75" customHeight="1">
      <c r="A345" s="119"/>
      <c r="B345" s="119"/>
      <c r="C345" s="119"/>
      <c r="D345" s="119"/>
      <c r="E345" s="119"/>
      <c r="F345" s="119"/>
      <c r="G345" s="119"/>
      <c r="H345" s="119"/>
      <c r="I345" s="119"/>
      <c r="J345" s="119"/>
    </row>
    <row r="346" ht="15.75" customHeight="1">
      <c r="A346" s="119"/>
      <c r="B346" s="119"/>
      <c r="C346" s="119"/>
      <c r="D346" s="119"/>
      <c r="E346" s="119"/>
      <c r="F346" s="119"/>
      <c r="G346" s="119"/>
      <c r="H346" s="119"/>
      <c r="I346" s="119"/>
      <c r="J346" s="119"/>
    </row>
    <row r="347" ht="15.75" customHeight="1"/>
    <row r="348" ht="15.75" customHeight="1"/>
    <row r="349" ht="15.75" customHeight="1"/>
    <row r="350" ht="15.75" customHeight="1"/>
    <row r="351" ht="15.75" customHeight="1">
      <c r="A351" s="87" t="s">
        <v>107</v>
      </c>
      <c r="B351" s="88"/>
      <c r="C351" s="37"/>
      <c r="D351" s="37"/>
      <c r="E351" s="37"/>
      <c r="F351" s="37"/>
      <c r="G351" s="89" t="s">
        <v>108</v>
      </c>
      <c r="H351" s="120">
        <v>1.0</v>
      </c>
      <c r="I351" s="91"/>
      <c r="J351" s="92"/>
    </row>
    <row r="352" ht="15.75" customHeight="1">
      <c r="A352" s="93"/>
      <c r="B352" s="94" t="s">
        <v>3</v>
      </c>
      <c r="C352" s="95"/>
      <c r="D352" s="94" t="s">
        <v>4</v>
      </c>
      <c r="E352" s="95"/>
      <c r="F352" s="94" t="s">
        <v>5</v>
      </c>
      <c r="G352" s="95"/>
      <c r="H352" s="96" t="s">
        <v>6</v>
      </c>
      <c r="I352" s="97"/>
      <c r="J352" s="37"/>
    </row>
    <row r="353" ht="15.75" customHeight="1">
      <c r="A353" s="98" t="s">
        <v>144</v>
      </c>
      <c r="B353" s="99" t="s">
        <v>8</v>
      </c>
      <c r="C353" s="100" t="s">
        <v>3</v>
      </c>
      <c r="D353" s="100" t="s">
        <v>9</v>
      </c>
      <c r="E353" s="100" t="s">
        <v>10</v>
      </c>
      <c r="F353" s="100" t="s">
        <v>11</v>
      </c>
      <c r="G353" s="100" t="s">
        <v>12</v>
      </c>
      <c r="H353" s="101"/>
      <c r="I353" s="102"/>
      <c r="J353" s="100" t="s">
        <v>13</v>
      </c>
    </row>
    <row r="354" ht="15.75" customHeight="1">
      <c r="A354" s="103" t="s">
        <v>145</v>
      </c>
      <c r="B354" s="104">
        <v>0.75</v>
      </c>
      <c r="C354" s="104" t="s">
        <v>40</v>
      </c>
      <c r="D354" s="105">
        <v>0.03</v>
      </c>
      <c r="E354" s="106">
        <f t="shared" ref="E354:E358" si="59">B354/D354</f>
        <v>25</v>
      </c>
      <c r="F354" s="111">
        <v>403.0</v>
      </c>
      <c r="G354" s="106">
        <f t="shared" ref="G354:G360" si="60">F354/E354</f>
        <v>16.12</v>
      </c>
      <c r="H354" s="108">
        <f t="shared" ref="H354:H358" si="61">($H$2*1)/E354</f>
        <v>0.04</v>
      </c>
      <c r="I354" s="109" t="str">
        <f t="shared" ref="I354:I360" si="62">C354</f>
        <v>lt</v>
      </c>
      <c r="J354" s="106">
        <f t="shared" ref="J354:J360" si="63">H354*F354</f>
        <v>16.12</v>
      </c>
    </row>
    <row r="355" ht="15.75" customHeight="1">
      <c r="A355" s="103" t="s">
        <v>146</v>
      </c>
      <c r="B355" s="104">
        <v>0.75</v>
      </c>
      <c r="C355" s="104" t="s">
        <v>40</v>
      </c>
      <c r="D355" s="105">
        <v>0.03</v>
      </c>
      <c r="E355" s="106">
        <f t="shared" si="59"/>
        <v>25</v>
      </c>
      <c r="F355" s="111">
        <v>297.0</v>
      </c>
      <c r="G355" s="106">
        <f t="shared" si="60"/>
        <v>11.88</v>
      </c>
      <c r="H355" s="108">
        <f t="shared" si="61"/>
        <v>0.04</v>
      </c>
      <c r="I355" s="109" t="str">
        <f t="shared" si="62"/>
        <v>lt</v>
      </c>
      <c r="J355" s="106">
        <f t="shared" si="63"/>
        <v>11.88</v>
      </c>
    </row>
    <row r="356" ht="15.75" customHeight="1">
      <c r="A356" s="103" t="s">
        <v>75</v>
      </c>
      <c r="B356" s="104">
        <v>0.75</v>
      </c>
      <c r="C356" s="104" t="s">
        <v>40</v>
      </c>
      <c r="D356" s="105">
        <v>0.03</v>
      </c>
      <c r="E356" s="106">
        <f t="shared" si="59"/>
        <v>25</v>
      </c>
      <c r="F356" s="107">
        <v>400.0</v>
      </c>
      <c r="G356" s="106">
        <f t="shared" si="60"/>
        <v>16</v>
      </c>
      <c r="H356" s="108">
        <f t="shared" si="61"/>
        <v>0.04</v>
      </c>
      <c r="I356" s="109" t="str">
        <f t="shared" si="62"/>
        <v>lt</v>
      </c>
      <c r="J356" s="106">
        <f t="shared" si="63"/>
        <v>16</v>
      </c>
    </row>
    <row r="357" ht="15.75" customHeight="1">
      <c r="A357" s="103" t="s">
        <v>147</v>
      </c>
      <c r="B357" s="104">
        <v>1.0</v>
      </c>
      <c r="C357" s="104" t="s">
        <v>17</v>
      </c>
      <c r="D357" s="105">
        <v>0.1</v>
      </c>
      <c r="E357" s="106">
        <f t="shared" si="59"/>
        <v>10</v>
      </c>
      <c r="F357" s="111">
        <v>35.0</v>
      </c>
      <c r="G357" s="106">
        <f t="shared" si="60"/>
        <v>3.5</v>
      </c>
      <c r="H357" s="108">
        <f t="shared" si="61"/>
        <v>0.1</v>
      </c>
      <c r="I357" s="109" t="str">
        <f t="shared" si="62"/>
        <v>kg</v>
      </c>
      <c r="J357" s="106">
        <f t="shared" si="63"/>
        <v>3.5</v>
      </c>
    </row>
    <row r="358" ht="15.75" customHeight="1">
      <c r="A358" s="103" t="s">
        <v>148</v>
      </c>
      <c r="B358" s="104">
        <v>1.0</v>
      </c>
      <c r="C358" s="104" t="s">
        <v>17</v>
      </c>
      <c r="D358" s="105">
        <v>0.005</v>
      </c>
      <c r="E358" s="106">
        <f t="shared" si="59"/>
        <v>200</v>
      </c>
      <c r="F358" s="111">
        <v>50.0</v>
      </c>
      <c r="G358" s="106">
        <f t="shared" si="60"/>
        <v>0.25</v>
      </c>
      <c r="H358" s="108">
        <f t="shared" si="61"/>
        <v>0.005</v>
      </c>
      <c r="I358" s="109" t="str">
        <f t="shared" si="62"/>
        <v>kg</v>
      </c>
      <c r="J358" s="106">
        <f t="shared" si="63"/>
        <v>0.25</v>
      </c>
    </row>
    <row r="359" ht="15.75" customHeight="1">
      <c r="A359" s="113"/>
      <c r="B359" s="104"/>
      <c r="C359" s="104" t="s">
        <v>17</v>
      </c>
      <c r="D359" s="105"/>
      <c r="E359" s="106"/>
      <c r="F359" s="111"/>
      <c r="G359" s="106" t="str">
        <f t="shared" si="60"/>
        <v>#DIV/0!</v>
      </c>
      <c r="H359" s="108"/>
      <c r="I359" s="109" t="str">
        <f t="shared" si="62"/>
        <v>kg</v>
      </c>
      <c r="J359" s="106">
        <f t="shared" si="63"/>
        <v>0</v>
      </c>
    </row>
    <row r="360" ht="15.75" customHeight="1">
      <c r="A360" s="113"/>
      <c r="B360" s="104"/>
      <c r="C360" s="104" t="s">
        <v>17</v>
      </c>
      <c r="D360" s="105"/>
      <c r="E360" s="106"/>
      <c r="F360" s="111"/>
      <c r="G360" s="106" t="str">
        <f t="shared" si="60"/>
        <v>#DIV/0!</v>
      </c>
      <c r="H360" s="108"/>
      <c r="I360" s="109" t="str">
        <f t="shared" si="62"/>
        <v>kg</v>
      </c>
      <c r="J360" s="106">
        <f t="shared" si="63"/>
        <v>0</v>
      </c>
    </row>
    <row r="361" ht="15.75" customHeight="1">
      <c r="A361" s="37"/>
      <c r="B361" s="36"/>
      <c r="C361" s="36"/>
      <c r="D361" s="37"/>
      <c r="E361" s="37"/>
      <c r="F361" s="114"/>
      <c r="G361" s="114"/>
      <c r="H361" s="116" t="s">
        <v>22</v>
      </c>
      <c r="I361" s="92"/>
      <c r="J361" s="131">
        <f>SUM(J354:J360)</f>
        <v>47.75</v>
      </c>
    </row>
    <row r="362" ht="15.75" customHeight="1">
      <c r="A362" s="37"/>
      <c r="B362" s="37"/>
      <c r="C362" s="37"/>
      <c r="D362" s="37"/>
      <c r="E362" s="37"/>
      <c r="F362" s="114"/>
      <c r="G362" s="116" t="s">
        <v>23</v>
      </c>
      <c r="H362" s="132">
        <v>0.25</v>
      </c>
      <c r="I362" s="133"/>
      <c r="J362" s="131">
        <f>J361*H362</f>
        <v>11.9375</v>
      </c>
    </row>
    <row r="363" ht="15.75" customHeight="1">
      <c r="A363" s="37"/>
      <c r="B363" s="37"/>
      <c r="C363" s="37"/>
      <c r="D363" s="37"/>
      <c r="E363" s="37"/>
      <c r="F363" s="37"/>
      <c r="G363" s="114"/>
      <c r="H363" s="116" t="s">
        <v>24</v>
      </c>
      <c r="I363" s="92"/>
      <c r="J363" s="134">
        <f>+J361+J362</f>
        <v>59.6875</v>
      </c>
    </row>
    <row r="364" ht="15.75" customHeight="1">
      <c r="A364" s="37"/>
      <c r="B364" s="37"/>
      <c r="C364" s="37"/>
      <c r="D364" s="37"/>
      <c r="E364" s="114"/>
      <c r="F364" s="114"/>
      <c r="G364" s="116" t="s">
        <v>25</v>
      </c>
      <c r="H364" s="132">
        <v>0.05</v>
      </c>
      <c r="I364" s="133"/>
      <c r="J364" s="114">
        <f>J363*H364</f>
        <v>2.984375</v>
      </c>
    </row>
    <row r="365" ht="15.75" customHeight="1">
      <c r="A365" s="37"/>
      <c r="B365" s="37"/>
      <c r="C365" s="37"/>
      <c r="D365" s="37"/>
      <c r="E365" s="37"/>
      <c r="F365" s="115"/>
      <c r="G365" s="114"/>
      <c r="H365" s="116" t="s">
        <v>26</v>
      </c>
      <c r="I365" s="92"/>
      <c r="J365" s="134">
        <f>+J363+J364</f>
        <v>62.671875</v>
      </c>
    </row>
    <row r="366" ht="15.75" customHeight="1">
      <c r="A366" s="37"/>
      <c r="B366" s="37"/>
      <c r="C366" s="37"/>
      <c r="D366" s="37"/>
      <c r="E366" s="114"/>
      <c r="F366" s="116"/>
      <c r="G366" s="116" t="s">
        <v>27</v>
      </c>
      <c r="H366" s="135">
        <v>2.8</v>
      </c>
      <c r="I366" s="115"/>
      <c r="J366" s="131">
        <f>J365*H366</f>
        <v>175.48125</v>
      </c>
    </row>
    <row r="367" ht="15.75" customHeight="1">
      <c r="A367" s="37"/>
      <c r="B367" s="37"/>
      <c r="C367" s="37"/>
      <c r="D367" s="37"/>
      <c r="E367" s="37"/>
      <c r="F367" s="92"/>
      <c r="G367" s="114"/>
      <c r="H367" s="116" t="s">
        <v>28</v>
      </c>
      <c r="I367" s="92"/>
      <c r="J367" s="131">
        <f>+J365+J366</f>
        <v>238.153125</v>
      </c>
    </row>
    <row r="368" ht="15.75" customHeight="1">
      <c r="A368" s="37"/>
      <c r="B368" s="37"/>
      <c r="C368" s="37"/>
      <c r="D368" s="37"/>
      <c r="E368" s="37"/>
      <c r="F368" s="92"/>
      <c r="G368" s="136"/>
      <c r="H368" s="116" t="s">
        <v>29</v>
      </c>
      <c r="I368" s="92" t="s">
        <v>30</v>
      </c>
      <c r="J368" s="131">
        <f>J367/H351</f>
        <v>238.153125</v>
      </c>
    </row>
    <row r="369" ht="15.75" customHeight="1">
      <c r="A369" s="117" t="s">
        <v>31</v>
      </c>
      <c r="B369" s="37"/>
      <c r="C369" s="37"/>
      <c r="D369" s="37"/>
      <c r="E369" s="37"/>
      <c r="F369" s="37"/>
      <c r="G369" s="37"/>
      <c r="H369" s="37"/>
      <c r="I369" s="37"/>
      <c r="J369" s="37"/>
    </row>
    <row r="370" ht="15.75" customHeight="1">
      <c r="A370" s="118"/>
      <c r="B370" s="119"/>
      <c r="C370" s="119"/>
      <c r="D370" s="119"/>
      <c r="E370" s="119"/>
      <c r="F370" s="119"/>
      <c r="G370" s="119"/>
      <c r="H370" s="119"/>
      <c r="I370" s="119"/>
      <c r="J370" s="119"/>
    </row>
    <row r="371" ht="15.75" customHeight="1">
      <c r="A371" s="119"/>
      <c r="B371" s="119"/>
      <c r="C371" s="119"/>
      <c r="D371" s="119"/>
      <c r="E371" s="119"/>
      <c r="F371" s="119"/>
      <c r="G371" s="119"/>
      <c r="H371" s="119"/>
      <c r="I371" s="119"/>
      <c r="J371" s="119"/>
    </row>
    <row r="372" ht="15.75" customHeight="1">
      <c r="A372" s="119"/>
      <c r="B372" s="119"/>
      <c r="C372" s="119"/>
      <c r="D372" s="119"/>
      <c r="E372" s="119"/>
      <c r="F372" s="119"/>
      <c r="G372" s="119"/>
      <c r="H372" s="119"/>
      <c r="I372" s="119"/>
      <c r="J372" s="119"/>
    </row>
    <row r="373" ht="15.75" customHeight="1">
      <c r="A373" s="119"/>
      <c r="B373" s="119"/>
      <c r="C373" s="119"/>
      <c r="D373" s="119"/>
      <c r="E373" s="119"/>
      <c r="F373" s="119"/>
      <c r="G373" s="119"/>
      <c r="H373" s="119"/>
      <c r="I373" s="119"/>
      <c r="J373" s="119"/>
    </row>
    <row r="374" ht="15.75" customHeight="1">
      <c r="A374" s="119"/>
      <c r="B374" s="119"/>
      <c r="C374" s="119"/>
      <c r="D374" s="119"/>
      <c r="E374" s="119"/>
      <c r="F374" s="119"/>
      <c r="G374" s="119"/>
      <c r="H374" s="119"/>
      <c r="I374" s="119"/>
      <c r="J374" s="119"/>
    </row>
    <row r="375" ht="15.75" customHeight="1">
      <c r="A375" s="119"/>
      <c r="B375" s="119"/>
      <c r="C375" s="119"/>
      <c r="D375" s="119"/>
      <c r="E375" s="119"/>
      <c r="F375" s="119"/>
      <c r="G375" s="119"/>
      <c r="H375" s="119"/>
      <c r="I375" s="119"/>
      <c r="J375" s="119"/>
    </row>
    <row r="376" ht="15.75" customHeight="1">
      <c r="A376" s="37"/>
      <c r="B376" s="37"/>
      <c r="C376" s="37"/>
      <c r="D376" s="37"/>
      <c r="E376" s="37"/>
      <c r="F376" s="37"/>
      <c r="G376" s="37"/>
      <c r="H376" s="37"/>
      <c r="I376" s="37"/>
      <c r="J376" s="37"/>
    </row>
    <row r="377" ht="15.75" customHeight="1">
      <c r="A377" s="119"/>
      <c r="B377" s="119"/>
      <c r="C377" s="119"/>
      <c r="D377" s="119"/>
      <c r="E377" s="119"/>
      <c r="F377" s="119"/>
      <c r="G377" s="119"/>
      <c r="H377" s="119"/>
      <c r="I377" s="119"/>
      <c r="J377" s="119"/>
    </row>
    <row r="378" ht="15.75" customHeight="1">
      <c r="A378" s="119"/>
      <c r="B378" s="119"/>
      <c r="C378" s="119"/>
      <c r="D378" s="119"/>
      <c r="E378" s="119"/>
      <c r="F378" s="119"/>
      <c r="G378" s="119"/>
      <c r="H378" s="119"/>
      <c r="I378" s="119"/>
      <c r="J378" s="119"/>
    </row>
    <row r="379" ht="15.75" customHeight="1"/>
    <row r="380" ht="15.75" customHeight="1"/>
    <row r="381" ht="15.75" customHeight="1"/>
    <row r="382" ht="15.75" customHeight="1"/>
    <row r="383" ht="15.75" customHeight="1"/>
    <row r="384" ht="15.75" customHeight="1">
      <c r="A384" s="137"/>
      <c r="B384" s="137"/>
      <c r="C384" s="138"/>
      <c r="D384" s="82"/>
      <c r="E384" s="82"/>
      <c r="F384" s="83"/>
      <c r="G384" s="139"/>
      <c r="H384" s="139"/>
      <c r="I384" s="140"/>
      <c r="J384" s="141"/>
    </row>
    <row r="385" ht="15.75" customHeight="1">
      <c r="A385" s="142" t="s">
        <v>107</v>
      </c>
      <c r="B385" s="143"/>
      <c r="C385" s="144"/>
      <c r="D385" s="144"/>
      <c r="E385" s="144"/>
      <c r="F385" s="144"/>
      <c r="G385" s="145" t="s">
        <v>108</v>
      </c>
      <c r="H385" s="146">
        <v>1.0</v>
      </c>
      <c r="I385" s="147"/>
      <c r="J385" s="148"/>
    </row>
    <row r="386" ht="15.75" customHeight="1">
      <c r="A386" s="93"/>
      <c r="B386" s="149" t="s">
        <v>3</v>
      </c>
      <c r="C386" s="95"/>
      <c r="D386" s="149" t="s">
        <v>4</v>
      </c>
      <c r="E386" s="95"/>
      <c r="F386" s="149" t="s">
        <v>5</v>
      </c>
      <c r="G386" s="95"/>
      <c r="H386" s="150" t="s">
        <v>6</v>
      </c>
      <c r="I386" s="97"/>
      <c r="J386" s="144"/>
    </row>
    <row r="387" ht="15.75" customHeight="1">
      <c r="A387" s="151" t="s">
        <v>149</v>
      </c>
      <c r="B387" s="152" t="s">
        <v>8</v>
      </c>
      <c r="C387" s="153" t="s">
        <v>3</v>
      </c>
      <c r="D387" s="153" t="s">
        <v>9</v>
      </c>
      <c r="E387" s="153" t="s">
        <v>10</v>
      </c>
      <c r="F387" s="153" t="s">
        <v>11</v>
      </c>
      <c r="G387" s="153" t="s">
        <v>12</v>
      </c>
      <c r="H387" s="101"/>
      <c r="I387" s="102"/>
      <c r="J387" s="154" t="s">
        <v>13</v>
      </c>
    </row>
    <row r="388" ht="15.75" customHeight="1">
      <c r="A388" s="155" t="s">
        <v>75</v>
      </c>
      <c r="B388" s="156">
        <v>0.75</v>
      </c>
      <c r="C388" s="156" t="s">
        <v>40</v>
      </c>
      <c r="D388" s="157">
        <v>0.045</v>
      </c>
      <c r="E388" s="158">
        <v>16.67</v>
      </c>
      <c r="F388" s="159">
        <v>400.0</v>
      </c>
      <c r="G388" s="158">
        <v>35.88</v>
      </c>
      <c r="H388" s="160">
        <v>0.06</v>
      </c>
      <c r="I388" s="161" t="s">
        <v>40</v>
      </c>
      <c r="J388" s="158">
        <v>35.88</v>
      </c>
    </row>
    <row r="389" ht="15.75" customHeight="1">
      <c r="A389" s="162" t="s">
        <v>141</v>
      </c>
      <c r="B389" s="156">
        <v>1.0</v>
      </c>
      <c r="C389" s="156" t="s">
        <v>40</v>
      </c>
      <c r="D389" s="127">
        <v>0.023</v>
      </c>
      <c r="E389" s="158">
        <v>43.48</v>
      </c>
      <c r="F389" s="163">
        <v>180.0</v>
      </c>
      <c r="G389" s="158">
        <v>2.3</v>
      </c>
      <c r="H389" s="160">
        <v>0.023</v>
      </c>
      <c r="I389" s="161" t="s">
        <v>40</v>
      </c>
      <c r="J389" s="158">
        <v>2.3</v>
      </c>
    </row>
    <row r="390" ht="15.75" customHeight="1">
      <c r="A390" s="162" t="s">
        <v>150</v>
      </c>
      <c r="B390" s="156">
        <v>1.0</v>
      </c>
      <c r="C390" s="156" t="s">
        <v>40</v>
      </c>
      <c r="D390" s="164">
        <v>0.03</v>
      </c>
      <c r="E390" s="158">
        <v>125.0</v>
      </c>
      <c r="F390" s="129">
        <v>60.0</v>
      </c>
      <c r="G390" s="158">
        <v>0.48</v>
      </c>
      <c r="H390" s="160">
        <v>0.008</v>
      </c>
      <c r="I390" s="161" t="s">
        <v>40</v>
      </c>
      <c r="J390" s="158">
        <v>0.48</v>
      </c>
    </row>
    <row r="391" ht="15.75" customHeight="1">
      <c r="A391" s="162" t="s">
        <v>151</v>
      </c>
      <c r="B391" s="165">
        <v>1.0</v>
      </c>
      <c r="C391" s="156" t="s">
        <v>40</v>
      </c>
      <c r="D391" s="127">
        <v>0.18</v>
      </c>
      <c r="E391" s="158">
        <v>1.97</v>
      </c>
      <c r="F391" s="163">
        <v>150.0</v>
      </c>
      <c r="G391" s="158">
        <v>26.37</v>
      </c>
      <c r="H391" s="160">
        <v>0.507</v>
      </c>
      <c r="I391" s="161" t="s">
        <v>40</v>
      </c>
      <c r="J391" s="158">
        <v>26.37</v>
      </c>
    </row>
    <row r="392" ht="15.75" customHeight="1">
      <c r="A392" s="162" t="s">
        <v>152</v>
      </c>
      <c r="B392" s="165">
        <v>0.35</v>
      </c>
      <c r="C392" s="156" t="s">
        <v>40</v>
      </c>
      <c r="D392" s="127">
        <v>0.005</v>
      </c>
      <c r="E392" s="158">
        <v>150.0</v>
      </c>
      <c r="F392" s="163">
        <v>600.0</v>
      </c>
      <c r="G392" s="158">
        <v>3.91</v>
      </c>
      <c r="H392" s="160">
        <v>0.007</v>
      </c>
      <c r="I392" s="161" t="s">
        <v>40</v>
      </c>
      <c r="J392" s="158">
        <v>3.91</v>
      </c>
    </row>
    <row r="393" ht="15.75" customHeight="1">
      <c r="A393" s="162" t="s">
        <v>60</v>
      </c>
      <c r="B393" s="165">
        <v>0.03</v>
      </c>
      <c r="C393" s="156" t="s">
        <v>17</v>
      </c>
      <c r="D393" s="127">
        <v>0.005</v>
      </c>
      <c r="E393" s="158">
        <v>20.0</v>
      </c>
      <c r="F393" s="163">
        <v>30.0</v>
      </c>
      <c r="G393" s="158">
        <v>3.5</v>
      </c>
      <c r="H393" s="160">
        <v>0.05</v>
      </c>
      <c r="I393" s="161" t="s">
        <v>17</v>
      </c>
      <c r="J393" s="158">
        <v>3.5</v>
      </c>
    </row>
    <row r="394" ht="15.75" customHeight="1">
      <c r="A394" s="166" t="s">
        <v>153</v>
      </c>
      <c r="B394" s="165">
        <v>0.03</v>
      </c>
      <c r="C394" s="156" t="s">
        <v>17</v>
      </c>
      <c r="D394" s="127">
        <v>0.005</v>
      </c>
      <c r="E394" s="158">
        <v>200.0</v>
      </c>
      <c r="F394" s="163">
        <v>70.0</v>
      </c>
      <c r="G394" s="158">
        <v>1.5</v>
      </c>
      <c r="H394" s="160">
        <v>0.005</v>
      </c>
      <c r="I394" s="161" t="s">
        <v>17</v>
      </c>
      <c r="J394" s="158">
        <v>1.5</v>
      </c>
    </row>
    <row r="395" ht="15.75" customHeight="1">
      <c r="A395" s="166" t="s">
        <v>44</v>
      </c>
      <c r="B395" s="156">
        <v>1.0</v>
      </c>
      <c r="C395" s="156" t="s">
        <v>17</v>
      </c>
      <c r="D395" s="127">
        <v>0.2</v>
      </c>
      <c r="E395" s="158">
        <v>5.0</v>
      </c>
      <c r="F395" s="129">
        <v>35.0</v>
      </c>
      <c r="G395" s="158">
        <v>7.0</v>
      </c>
      <c r="H395" s="160">
        <v>0.2</v>
      </c>
      <c r="I395" s="161" t="s">
        <v>17</v>
      </c>
      <c r="J395" s="158">
        <v>7.0</v>
      </c>
    </row>
    <row r="396" ht="15.75" customHeight="1">
      <c r="A396" s="144"/>
      <c r="B396" s="167"/>
      <c r="C396" s="167"/>
      <c r="D396" s="144"/>
      <c r="E396" s="144"/>
      <c r="F396" s="168"/>
      <c r="G396" s="65"/>
      <c r="H396" s="66" t="s">
        <v>22</v>
      </c>
      <c r="I396" s="67"/>
      <c r="J396" s="68">
        <f>SUM(J386:J392)</f>
        <v>68.94</v>
      </c>
    </row>
    <row r="397" ht="15.75" customHeight="1">
      <c r="A397" s="144"/>
      <c r="B397" s="144"/>
      <c r="C397" s="144"/>
      <c r="D397" s="144"/>
      <c r="E397" s="144"/>
      <c r="F397" s="168"/>
      <c r="G397" s="69" t="s">
        <v>23</v>
      </c>
      <c r="H397" s="70">
        <v>0.25</v>
      </c>
      <c r="I397" s="71"/>
      <c r="J397" s="68">
        <f>J396*H397</f>
        <v>17.235</v>
      </c>
    </row>
    <row r="398" ht="15.75" customHeight="1">
      <c r="A398" s="144"/>
      <c r="B398" s="144"/>
      <c r="C398" s="144"/>
      <c r="D398" s="144"/>
      <c r="E398" s="144"/>
      <c r="F398" s="144"/>
      <c r="G398" s="65"/>
      <c r="H398" s="66" t="s">
        <v>24</v>
      </c>
      <c r="I398" s="67"/>
      <c r="J398" s="68">
        <f>+J396+J397</f>
        <v>86.175</v>
      </c>
    </row>
    <row r="399" ht="15.75" customHeight="1">
      <c r="A399" s="144"/>
      <c r="B399" s="144"/>
      <c r="C399" s="144"/>
      <c r="D399" s="144"/>
      <c r="E399" s="168"/>
      <c r="F399" s="168"/>
      <c r="G399" s="66" t="s">
        <v>25</v>
      </c>
      <c r="H399" s="70">
        <v>0.05</v>
      </c>
      <c r="I399" s="71"/>
      <c r="J399" s="69">
        <f>J398*H399</f>
        <v>4.30875</v>
      </c>
    </row>
    <row r="400" ht="15.75" customHeight="1">
      <c r="A400" s="144"/>
      <c r="B400" s="144"/>
      <c r="C400" s="144"/>
      <c r="D400" s="144"/>
      <c r="E400" s="144"/>
      <c r="F400" s="169"/>
      <c r="G400" s="65"/>
      <c r="H400" s="66" t="s">
        <v>26</v>
      </c>
      <c r="I400" s="67"/>
      <c r="J400" s="68">
        <f>+J398+J399</f>
        <v>90.48375</v>
      </c>
    </row>
    <row r="401" ht="15.75" customHeight="1">
      <c r="A401" s="144"/>
      <c r="B401" s="144"/>
      <c r="C401" s="144"/>
      <c r="D401" s="144"/>
      <c r="E401" s="168"/>
      <c r="F401" s="170"/>
      <c r="G401" s="66" t="s">
        <v>27</v>
      </c>
      <c r="H401" s="72">
        <v>2.8</v>
      </c>
      <c r="I401" s="71"/>
      <c r="J401" s="68">
        <f>J400*H401</f>
        <v>253.3545</v>
      </c>
    </row>
    <row r="402" ht="15.75" customHeight="1">
      <c r="A402" s="144"/>
      <c r="B402" s="144"/>
      <c r="C402" s="144"/>
      <c r="D402" s="144"/>
      <c r="E402" s="144"/>
      <c r="F402" s="148"/>
      <c r="G402" s="65"/>
      <c r="H402" s="69" t="s">
        <v>28</v>
      </c>
      <c r="I402" s="67"/>
      <c r="J402" s="68">
        <f>+J400+J401</f>
        <v>343.83825</v>
      </c>
    </row>
    <row r="403" ht="15.75" customHeight="1">
      <c r="A403" s="144"/>
      <c r="B403" s="144"/>
      <c r="C403" s="144"/>
      <c r="D403" s="144"/>
      <c r="E403" s="144"/>
      <c r="F403" s="148"/>
      <c r="G403" s="73"/>
      <c r="H403" s="69" t="s">
        <v>29</v>
      </c>
      <c r="I403" s="74" t="s">
        <v>30</v>
      </c>
      <c r="J403" s="68">
        <f>J402*1.16</f>
        <v>398.85237</v>
      </c>
    </row>
    <row r="404" ht="15.75" customHeight="1">
      <c r="A404" s="171" t="s">
        <v>31</v>
      </c>
      <c r="B404" s="144"/>
      <c r="C404" s="144"/>
      <c r="D404" s="144"/>
      <c r="E404" s="144"/>
      <c r="F404" s="144"/>
      <c r="G404" s="144"/>
      <c r="H404" s="144"/>
      <c r="I404" s="144"/>
      <c r="J404" s="144"/>
    </row>
    <row r="405" ht="15.75" customHeight="1">
      <c r="A405" s="172"/>
      <c r="B405" s="173"/>
      <c r="C405" s="173"/>
      <c r="D405" s="173"/>
      <c r="E405" s="173"/>
      <c r="F405" s="173"/>
      <c r="G405" s="173"/>
      <c r="H405" s="173"/>
      <c r="I405" s="173"/>
      <c r="J405" s="173"/>
    </row>
    <row r="406" ht="15.75" customHeight="1">
      <c r="A406" s="173"/>
      <c r="B406" s="174"/>
      <c r="C406" s="174"/>
      <c r="D406" s="174"/>
      <c r="E406" s="174"/>
      <c r="F406" s="174"/>
      <c r="G406" s="174"/>
      <c r="H406" s="174"/>
      <c r="I406" s="174"/>
      <c r="J406" s="174"/>
    </row>
    <row r="407" ht="15.75" customHeight="1">
      <c r="A407" s="174"/>
      <c r="B407" s="174"/>
      <c r="C407" s="174"/>
      <c r="D407" s="174"/>
      <c r="E407" s="174"/>
      <c r="F407" s="174"/>
      <c r="G407" s="174"/>
      <c r="H407" s="174"/>
      <c r="I407" s="174"/>
      <c r="J407" s="174"/>
    </row>
    <row r="408" ht="15.75" customHeight="1">
      <c r="A408" s="174"/>
      <c r="B408" s="174"/>
      <c r="C408" s="174"/>
      <c r="D408" s="174"/>
      <c r="E408" s="174"/>
      <c r="F408" s="174"/>
      <c r="G408" s="174"/>
      <c r="H408" s="174"/>
      <c r="I408" s="174"/>
      <c r="J408" s="174"/>
    </row>
    <row r="409" ht="15.75" customHeight="1">
      <c r="A409" s="174"/>
      <c r="B409" s="174"/>
      <c r="C409" s="174"/>
      <c r="D409" s="174"/>
      <c r="E409" s="174"/>
      <c r="F409" s="174"/>
      <c r="G409" s="174"/>
      <c r="H409" s="174"/>
      <c r="I409" s="174"/>
      <c r="J409" s="174"/>
    </row>
    <row r="410" ht="15.75" customHeight="1">
      <c r="A410" s="174"/>
      <c r="B410" s="174"/>
      <c r="C410" s="174"/>
      <c r="D410" s="174"/>
      <c r="E410" s="174"/>
      <c r="F410" s="174"/>
      <c r="G410" s="174"/>
      <c r="H410" s="174"/>
      <c r="I410" s="174"/>
      <c r="J410" s="174"/>
    </row>
    <row r="411" ht="15.75" customHeight="1">
      <c r="A411" s="144"/>
      <c r="B411" s="144"/>
      <c r="C411" s="144"/>
      <c r="D411" s="144"/>
      <c r="E411" s="144"/>
      <c r="F411" s="144"/>
      <c r="G411" s="144"/>
      <c r="H411" s="144"/>
      <c r="I411" s="144"/>
      <c r="J411" s="144"/>
    </row>
    <row r="412" ht="15.75" customHeight="1">
      <c r="A412" s="173"/>
      <c r="B412" s="173"/>
      <c r="C412" s="173"/>
      <c r="D412" s="173"/>
      <c r="E412" s="173"/>
      <c r="F412" s="173"/>
      <c r="G412" s="173"/>
      <c r="H412" s="173"/>
      <c r="I412" s="173"/>
      <c r="J412" s="173"/>
    </row>
    <row r="413" ht="15.75" customHeight="1">
      <c r="A413" s="174"/>
      <c r="B413" s="174"/>
      <c r="C413" s="174"/>
      <c r="D413" s="174"/>
      <c r="E413" s="174"/>
      <c r="F413" s="174"/>
      <c r="G413" s="174"/>
      <c r="H413" s="174"/>
      <c r="I413" s="174"/>
      <c r="J413" s="174"/>
    </row>
    <row r="414" ht="15.75" customHeight="1"/>
    <row r="415" ht="15.75" customHeight="1"/>
    <row r="416" ht="15.75" customHeight="1"/>
    <row r="417" ht="15.75" customHeight="1"/>
    <row r="418" ht="15.75" customHeight="1"/>
    <row r="419" ht="15.75" customHeight="1"/>
    <row r="420" ht="15.75" customHeight="1"/>
    <row r="421" ht="15.75" customHeight="1"/>
    <row r="422" ht="15.75" customHeight="1">
      <c r="A422" s="1"/>
      <c r="B422" s="2" t="s">
        <v>0</v>
      </c>
      <c r="C422" s="3"/>
      <c r="D422" s="4"/>
      <c r="E422" s="4"/>
      <c r="F422" s="5"/>
      <c r="G422" s="6"/>
      <c r="H422" s="6"/>
      <c r="I422" s="7"/>
      <c r="J422" s="8"/>
    </row>
    <row r="423" ht="15.75" customHeight="1">
      <c r="A423" s="9" t="s">
        <v>1</v>
      </c>
      <c r="B423" s="10"/>
      <c r="C423" s="11"/>
      <c r="D423" s="11"/>
      <c r="E423" s="11"/>
      <c r="F423" s="11"/>
      <c r="G423" s="12" t="s">
        <v>2</v>
      </c>
      <c r="H423" s="13">
        <v>1.0</v>
      </c>
      <c r="I423" s="14"/>
      <c r="J423" s="15"/>
    </row>
    <row r="424" ht="15.75" customHeight="1">
      <c r="A424" s="16"/>
      <c r="B424" s="17" t="s">
        <v>3</v>
      </c>
      <c r="C424" s="18"/>
      <c r="D424" s="17" t="s">
        <v>4</v>
      </c>
      <c r="E424" s="18"/>
      <c r="F424" s="17" t="s">
        <v>5</v>
      </c>
      <c r="G424" s="18"/>
      <c r="H424" s="19" t="s">
        <v>6</v>
      </c>
      <c r="I424" s="20"/>
      <c r="J424" s="11"/>
    </row>
    <row r="425" ht="15.75" customHeight="1">
      <c r="A425" s="58" t="s">
        <v>58</v>
      </c>
      <c r="B425" s="22" t="s">
        <v>8</v>
      </c>
      <c r="C425" s="23" t="s">
        <v>3</v>
      </c>
      <c r="D425" s="23" t="s">
        <v>9</v>
      </c>
      <c r="E425" s="23" t="s">
        <v>10</v>
      </c>
      <c r="F425" s="23" t="s">
        <v>11</v>
      </c>
      <c r="G425" s="23" t="s">
        <v>12</v>
      </c>
      <c r="H425" s="24"/>
      <c r="I425" s="25"/>
      <c r="J425" s="23" t="s">
        <v>13</v>
      </c>
    </row>
    <row r="426" ht="15.75" customHeight="1">
      <c r="A426" s="11" t="s">
        <v>59</v>
      </c>
      <c r="B426" s="26">
        <v>1.0</v>
      </c>
      <c r="C426" s="27" t="s">
        <v>15</v>
      </c>
      <c r="D426" s="27">
        <v>0.05</v>
      </c>
      <c r="E426" s="28">
        <f t="shared" ref="E426:E437" si="64">B426/D426</f>
        <v>20</v>
      </c>
      <c r="F426" s="57">
        <v>40.0</v>
      </c>
      <c r="G426" s="28">
        <f t="shared" ref="G426:G437" si="65">F426/E426</f>
        <v>2</v>
      </c>
      <c r="H426" s="30">
        <f t="shared" ref="H426:H437" si="66">($H$2*1)/E426</f>
        <v>0.05</v>
      </c>
      <c r="I426" s="31" t="str">
        <f t="shared" ref="I426:I437" si="67">C426</f>
        <v>Kg</v>
      </c>
      <c r="J426" s="32">
        <f t="shared" ref="J426:J431" si="68">H426*F426</f>
        <v>2</v>
      </c>
    </row>
    <row r="427" ht="15.75" customHeight="1">
      <c r="A427" s="11" t="s">
        <v>60</v>
      </c>
      <c r="B427" s="26">
        <v>1.0</v>
      </c>
      <c r="C427" s="27" t="s">
        <v>17</v>
      </c>
      <c r="D427" s="27">
        <v>0.006</v>
      </c>
      <c r="E427" s="28">
        <f t="shared" si="64"/>
        <v>166.6666667</v>
      </c>
      <c r="F427" s="57">
        <v>40.0</v>
      </c>
      <c r="G427" s="28">
        <f t="shared" si="65"/>
        <v>0.24</v>
      </c>
      <c r="H427" s="30">
        <f t="shared" si="66"/>
        <v>0.006</v>
      </c>
      <c r="I427" s="31" t="str">
        <f t="shared" si="67"/>
        <v>kg</v>
      </c>
      <c r="J427" s="32">
        <f t="shared" si="68"/>
        <v>0.24</v>
      </c>
    </row>
    <row r="428" ht="15.75" customHeight="1">
      <c r="A428" s="11" t="s">
        <v>39</v>
      </c>
      <c r="B428" s="26">
        <v>1.0</v>
      </c>
      <c r="C428" s="27" t="s">
        <v>40</v>
      </c>
      <c r="D428" s="27">
        <v>0.06</v>
      </c>
      <c r="E428" s="28">
        <f t="shared" si="64"/>
        <v>16.66666667</v>
      </c>
      <c r="F428" s="57">
        <v>400.0</v>
      </c>
      <c r="G428" s="28">
        <f t="shared" si="65"/>
        <v>24</v>
      </c>
      <c r="H428" s="30">
        <f t="shared" si="66"/>
        <v>0.06</v>
      </c>
      <c r="I428" s="31" t="str">
        <f t="shared" si="67"/>
        <v>lt</v>
      </c>
      <c r="J428" s="32">
        <f t="shared" si="68"/>
        <v>24</v>
      </c>
    </row>
    <row r="429" ht="15.75" customHeight="1">
      <c r="A429" s="54" t="s">
        <v>61</v>
      </c>
      <c r="B429" s="26">
        <v>1.0</v>
      </c>
      <c r="C429" s="27" t="s">
        <v>40</v>
      </c>
      <c r="D429" s="27">
        <v>0.02</v>
      </c>
      <c r="E429" s="28">
        <f t="shared" si="64"/>
        <v>50</v>
      </c>
      <c r="F429" s="57">
        <v>90.0</v>
      </c>
      <c r="G429" s="28">
        <f t="shared" si="65"/>
        <v>1.8</v>
      </c>
      <c r="H429" s="30">
        <f t="shared" si="66"/>
        <v>0.02</v>
      </c>
      <c r="I429" s="31" t="str">
        <f t="shared" si="67"/>
        <v>lt</v>
      </c>
      <c r="J429" s="32">
        <f t="shared" si="68"/>
        <v>1.8</v>
      </c>
    </row>
    <row r="430" ht="15.75" customHeight="1">
      <c r="A430" s="59" t="s">
        <v>44</v>
      </c>
      <c r="B430" s="26">
        <v>1.0</v>
      </c>
      <c r="C430" s="56" t="s">
        <v>17</v>
      </c>
      <c r="D430" s="56">
        <v>0.2</v>
      </c>
      <c r="E430" s="28">
        <f t="shared" si="64"/>
        <v>5</v>
      </c>
      <c r="F430" s="57">
        <v>40.0</v>
      </c>
      <c r="G430" s="28">
        <f t="shared" si="65"/>
        <v>8</v>
      </c>
      <c r="H430" s="30">
        <f t="shared" si="66"/>
        <v>0.2</v>
      </c>
      <c r="I430" s="31" t="str">
        <f t="shared" si="67"/>
        <v>kg</v>
      </c>
      <c r="J430" s="32">
        <f t="shared" si="68"/>
        <v>8</v>
      </c>
    </row>
    <row r="431" ht="15.75" customHeight="1">
      <c r="A431" s="59" t="s">
        <v>62</v>
      </c>
      <c r="B431" s="26">
        <v>1.0</v>
      </c>
      <c r="C431" s="56" t="s">
        <v>17</v>
      </c>
      <c r="D431" s="56">
        <v>0.005</v>
      </c>
      <c r="E431" s="28">
        <f t="shared" si="64"/>
        <v>200</v>
      </c>
      <c r="F431" s="57">
        <v>20.0</v>
      </c>
      <c r="G431" s="28">
        <f t="shared" si="65"/>
        <v>0.1</v>
      </c>
      <c r="H431" s="30">
        <f t="shared" si="66"/>
        <v>0.005</v>
      </c>
      <c r="I431" s="31" t="str">
        <f t="shared" si="67"/>
        <v>kg</v>
      </c>
      <c r="J431" s="32">
        <f t="shared" si="68"/>
        <v>0.1</v>
      </c>
    </row>
    <row r="432" ht="15.75" customHeight="1">
      <c r="A432" s="11"/>
      <c r="B432" s="26">
        <v>1.0</v>
      </c>
      <c r="C432" s="27" t="s">
        <v>15</v>
      </c>
      <c r="D432" s="27"/>
      <c r="E432" s="28" t="str">
        <f t="shared" si="64"/>
        <v>#DIV/0!</v>
      </c>
      <c r="F432" s="29"/>
      <c r="G432" s="28" t="str">
        <f t="shared" si="65"/>
        <v>#DIV/0!</v>
      </c>
      <c r="H432" s="30" t="str">
        <f t="shared" si="66"/>
        <v>#DIV/0!</v>
      </c>
      <c r="I432" s="31" t="str">
        <f t="shared" si="67"/>
        <v>Kg</v>
      </c>
      <c r="J432" s="32"/>
    </row>
    <row r="433" ht="15.75" customHeight="1">
      <c r="A433" s="11"/>
      <c r="B433" s="26">
        <v>1.0</v>
      </c>
      <c r="C433" s="27" t="s">
        <v>15</v>
      </c>
      <c r="D433" s="27"/>
      <c r="E433" s="28" t="str">
        <f t="shared" si="64"/>
        <v>#DIV/0!</v>
      </c>
      <c r="F433" s="29"/>
      <c r="G433" s="28" t="str">
        <f t="shared" si="65"/>
        <v>#DIV/0!</v>
      </c>
      <c r="H433" s="30" t="str">
        <f t="shared" si="66"/>
        <v>#DIV/0!</v>
      </c>
      <c r="I433" s="31" t="str">
        <f t="shared" si="67"/>
        <v>Kg</v>
      </c>
      <c r="J433" s="32"/>
    </row>
    <row r="434" ht="15.75" customHeight="1">
      <c r="A434" s="11"/>
      <c r="B434" s="26">
        <v>1.0</v>
      </c>
      <c r="C434" s="27" t="s">
        <v>15</v>
      </c>
      <c r="D434" s="27"/>
      <c r="E434" s="28" t="str">
        <f t="shared" si="64"/>
        <v>#DIV/0!</v>
      </c>
      <c r="F434" s="29"/>
      <c r="G434" s="28" t="str">
        <f t="shared" si="65"/>
        <v>#DIV/0!</v>
      </c>
      <c r="H434" s="30" t="str">
        <f t="shared" si="66"/>
        <v>#DIV/0!</v>
      </c>
      <c r="I434" s="31" t="str">
        <f t="shared" si="67"/>
        <v>Kg</v>
      </c>
      <c r="J434" s="32"/>
    </row>
    <row r="435" ht="15.75" customHeight="1">
      <c r="A435" s="11"/>
      <c r="B435" s="26">
        <v>1.0</v>
      </c>
      <c r="C435" s="26" t="s">
        <v>17</v>
      </c>
      <c r="D435" s="33"/>
      <c r="E435" s="28" t="str">
        <f t="shared" si="64"/>
        <v>#DIV/0!</v>
      </c>
      <c r="F435" s="34"/>
      <c r="G435" s="28" t="str">
        <f t="shared" si="65"/>
        <v>#DIV/0!</v>
      </c>
      <c r="H435" s="30" t="str">
        <f t="shared" si="66"/>
        <v>#DIV/0!</v>
      </c>
      <c r="I435" s="31" t="str">
        <f t="shared" si="67"/>
        <v>kg</v>
      </c>
      <c r="J435" s="32"/>
    </row>
    <row r="436" ht="15.75" customHeight="1">
      <c r="A436" s="11"/>
      <c r="B436" s="26">
        <v>1.0</v>
      </c>
      <c r="C436" s="26"/>
      <c r="D436" s="33"/>
      <c r="E436" s="28" t="str">
        <f t="shared" si="64"/>
        <v>#DIV/0!</v>
      </c>
      <c r="F436" s="34"/>
      <c r="G436" s="28" t="str">
        <f t="shared" si="65"/>
        <v>#DIV/0!</v>
      </c>
      <c r="H436" s="30" t="str">
        <f t="shared" si="66"/>
        <v>#DIV/0!</v>
      </c>
      <c r="I436" s="31" t="str">
        <f t="shared" si="67"/>
        <v/>
      </c>
      <c r="J436" s="32"/>
    </row>
    <row r="437" ht="15.75" customHeight="1">
      <c r="A437" s="11"/>
      <c r="B437" s="26">
        <v>1.0</v>
      </c>
      <c r="C437" s="26"/>
      <c r="D437" s="33"/>
      <c r="E437" s="28" t="str">
        <f t="shared" si="64"/>
        <v>#DIV/0!</v>
      </c>
      <c r="F437" s="34"/>
      <c r="G437" s="28" t="str">
        <f t="shared" si="65"/>
        <v>#DIV/0!</v>
      </c>
      <c r="H437" s="30" t="str">
        <f t="shared" si="66"/>
        <v>#DIV/0!</v>
      </c>
      <c r="I437" s="31" t="str">
        <f t="shared" si="67"/>
        <v/>
      </c>
      <c r="J437" s="32"/>
    </row>
    <row r="438" ht="15.75" customHeight="1">
      <c r="A438" s="35"/>
      <c r="B438" s="36"/>
      <c r="C438" s="36" t="s">
        <v>21</v>
      </c>
      <c r="D438" s="37">
        <f>SUM(D426:D435)</f>
        <v>0.341</v>
      </c>
      <c r="E438" s="11"/>
      <c r="F438" s="38"/>
      <c r="G438" s="38"/>
      <c r="H438" s="39" t="s">
        <v>22</v>
      </c>
      <c r="I438" s="15"/>
      <c r="J438" s="28">
        <f>SUM(J426:J437)</f>
        <v>36.14</v>
      </c>
    </row>
    <row r="439" ht="15.75" customHeight="1">
      <c r="A439" s="35"/>
      <c r="B439" s="37"/>
      <c r="C439" s="37"/>
      <c r="D439" s="37"/>
      <c r="E439" s="11"/>
      <c r="F439" s="38"/>
      <c r="G439" s="39" t="s">
        <v>23</v>
      </c>
      <c r="H439" s="40">
        <v>0.25</v>
      </c>
      <c r="I439" s="40"/>
      <c r="J439" s="28">
        <f>J438*H439</f>
        <v>9.035</v>
      </c>
    </row>
    <row r="440" ht="15.75" customHeight="1">
      <c r="A440" s="35"/>
      <c r="B440" s="37"/>
      <c r="C440" s="37"/>
      <c r="D440" s="37"/>
      <c r="E440" s="11"/>
      <c r="F440" s="11"/>
      <c r="G440" s="38"/>
      <c r="H440" s="39" t="s">
        <v>24</v>
      </c>
      <c r="I440" s="15"/>
      <c r="J440" s="28">
        <f>+J438+J439</f>
        <v>45.175</v>
      </c>
    </row>
    <row r="441" ht="15.75" customHeight="1">
      <c r="A441" s="35"/>
      <c r="B441" s="37"/>
      <c r="C441" s="37"/>
      <c r="D441" s="37"/>
      <c r="E441" s="38"/>
      <c r="F441" s="38"/>
      <c r="G441" s="39" t="s">
        <v>25</v>
      </c>
      <c r="H441" s="41">
        <v>0.06</v>
      </c>
      <c r="I441" s="40"/>
      <c r="J441" s="42">
        <f>J440*H441</f>
        <v>2.7105</v>
      </c>
    </row>
    <row r="442" ht="15.75" customHeight="1">
      <c r="A442" s="35"/>
      <c r="B442" s="37"/>
      <c r="C442" s="37"/>
      <c r="D442" s="37"/>
      <c r="E442" s="11"/>
      <c r="F442" s="43"/>
      <c r="G442" s="38"/>
      <c r="H442" s="39" t="s">
        <v>26</v>
      </c>
      <c r="I442" s="15"/>
      <c r="J442" s="28">
        <f>+J440+J441</f>
        <v>47.8855</v>
      </c>
    </row>
    <row r="443" ht="15.75" customHeight="1">
      <c r="A443" s="35"/>
      <c r="B443" s="37"/>
      <c r="C443" s="37"/>
      <c r="D443" s="37"/>
      <c r="E443" s="38"/>
      <c r="F443" s="39"/>
      <c r="G443" s="39" t="s">
        <v>27</v>
      </c>
      <c r="H443" s="63">
        <v>2.8</v>
      </c>
      <c r="I443" s="44"/>
      <c r="J443" s="28">
        <f>J442*H443</f>
        <v>134.0794</v>
      </c>
    </row>
    <row r="444" ht="15.75" customHeight="1">
      <c r="A444" s="35"/>
      <c r="B444" s="37"/>
      <c r="C444" s="37"/>
      <c r="D444" s="37"/>
      <c r="E444" s="11"/>
      <c r="F444" s="15"/>
      <c r="G444" s="38"/>
      <c r="H444" s="39" t="s">
        <v>28</v>
      </c>
      <c r="I444" s="15"/>
      <c r="J444" s="28">
        <f>+J442+J443</f>
        <v>181.9649</v>
      </c>
    </row>
    <row r="445" ht="15.75" customHeight="1">
      <c r="A445" s="35"/>
      <c r="B445" s="37"/>
      <c r="C445" s="37"/>
      <c r="D445" s="37"/>
      <c r="E445" s="11"/>
      <c r="F445" s="15"/>
      <c r="G445" s="45"/>
      <c r="H445" s="39" t="s">
        <v>29</v>
      </c>
      <c r="I445" s="15" t="s">
        <v>30</v>
      </c>
      <c r="J445" s="28">
        <f>J444/H423*1.16</f>
        <v>211.079284</v>
      </c>
    </row>
    <row r="446" ht="15.75" customHeight="1">
      <c r="A446" s="46" t="s">
        <v>31</v>
      </c>
      <c r="B446" s="37"/>
      <c r="C446" s="37"/>
      <c r="D446" s="37"/>
      <c r="E446" s="37"/>
      <c r="F446" s="37"/>
      <c r="G446" s="37"/>
      <c r="H446" s="37"/>
      <c r="I446" s="37"/>
      <c r="J446" s="47"/>
    </row>
    <row r="447" ht="15.75" customHeight="1">
      <c r="A447" s="48" t="s">
        <v>63</v>
      </c>
      <c r="B447" s="49"/>
      <c r="C447" s="49"/>
      <c r="D447" s="49"/>
      <c r="E447" s="49"/>
      <c r="F447" s="49"/>
      <c r="G447" s="49"/>
      <c r="H447" s="49"/>
      <c r="I447" s="49"/>
      <c r="J447" s="20"/>
    </row>
    <row r="448" ht="15.75" customHeight="1">
      <c r="A448" s="50"/>
      <c r="J448" s="51"/>
    </row>
    <row r="449" ht="15.75" customHeight="1">
      <c r="A449" s="50"/>
      <c r="J449" s="51"/>
    </row>
    <row r="450" ht="15.75" customHeight="1">
      <c r="A450" s="50"/>
      <c r="J450" s="51"/>
    </row>
    <row r="451" ht="15.75" customHeight="1">
      <c r="A451" s="50"/>
      <c r="J451" s="51"/>
    </row>
    <row r="452" ht="15.75" customHeight="1">
      <c r="A452" s="50"/>
      <c r="J452" s="51"/>
    </row>
    <row r="453" ht="15.75" customHeight="1">
      <c r="A453" s="50"/>
      <c r="J453" s="51"/>
    </row>
    <row r="454" ht="15.75" customHeight="1">
      <c r="A454" s="50"/>
      <c r="J454" s="51"/>
    </row>
    <row r="455" ht="15.75" customHeight="1">
      <c r="A455" s="50"/>
      <c r="J455" s="51"/>
    </row>
    <row r="456" ht="15.75" customHeight="1">
      <c r="A456" s="50"/>
      <c r="J456" s="51"/>
    </row>
    <row r="457" ht="15.75" customHeight="1">
      <c r="A457" s="24"/>
      <c r="B457" s="52"/>
      <c r="C457" s="52"/>
      <c r="D457" s="52"/>
      <c r="E457" s="52"/>
      <c r="F457" s="52"/>
      <c r="G457" s="52"/>
      <c r="H457" s="52"/>
      <c r="I457" s="52"/>
      <c r="J457" s="25"/>
    </row>
    <row r="458" ht="15.75" customHeight="1"/>
    <row r="459" ht="15.75" customHeight="1"/>
    <row r="460" ht="15.75" customHeight="1"/>
    <row r="461" ht="15.75" customHeight="1"/>
    <row r="462" ht="15.75" customHeight="1">
      <c r="A462" s="1"/>
      <c r="B462" s="2" t="s">
        <v>0</v>
      </c>
      <c r="C462" s="3"/>
      <c r="D462" s="4"/>
      <c r="E462" s="4"/>
      <c r="F462" s="5"/>
      <c r="G462" s="6"/>
      <c r="H462" s="6"/>
      <c r="I462" s="7"/>
      <c r="J462" s="8"/>
    </row>
    <row r="463" ht="15.75" customHeight="1">
      <c r="A463" s="9" t="s">
        <v>1</v>
      </c>
      <c r="B463" s="10"/>
      <c r="C463" s="11"/>
      <c r="D463" s="11"/>
      <c r="E463" s="11"/>
      <c r="F463" s="11"/>
      <c r="G463" s="12" t="s">
        <v>2</v>
      </c>
      <c r="H463" s="13">
        <v>1.0</v>
      </c>
      <c r="I463" s="14"/>
      <c r="J463" s="15"/>
    </row>
    <row r="464" ht="15.75" customHeight="1">
      <c r="A464" s="16"/>
      <c r="B464" s="17" t="s">
        <v>3</v>
      </c>
      <c r="C464" s="18"/>
      <c r="D464" s="17" t="s">
        <v>4</v>
      </c>
      <c r="E464" s="18"/>
      <c r="F464" s="17" t="s">
        <v>5</v>
      </c>
      <c r="G464" s="18"/>
      <c r="H464" s="19" t="s">
        <v>6</v>
      </c>
      <c r="I464" s="20"/>
      <c r="J464" s="11"/>
    </row>
    <row r="465" ht="15.75" customHeight="1">
      <c r="A465" s="58" t="s">
        <v>154</v>
      </c>
      <c r="B465" s="22" t="s">
        <v>8</v>
      </c>
      <c r="C465" s="23" t="s">
        <v>3</v>
      </c>
      <c r="D465" s="23" t="s">
        <v>9</v>
      </c>
      <c r="E465" s="23" t="s">
        <v>10</v>
      </c>
      <c r="F465" s="23" t="s">
        <v>11</v>
      </c>
      <c r="G465" s="23" t="s">
        <v>12</v>
      </c>
      <c r="H465" s="24"/>
      <c r="I465" s="25"/>
      <c r="J465" s="23" t="s">
        <v>13</v>
      </c>
    </row>
    <row r="466" ht="15.75" customHeight="1">
      <c r="A466" s="11" t="s">
        <v>39</v>
      </c>
      <c r="B466" s="55">
        <v>0.75</v>
      </c>
      <c r="C466" s="56" t="s">
        <v>40</v>
      </c>
      <c r="D466" s="56">
        <v>0.045</v>
      </c>
      <c r="E466" s="28">
        <f t="shared" ref="E466:E477" si="69">B466/D466</f>
        <v>16.66666667</v>
      </c>
      <c r="F466" s="57">
        <v>400.0</v>
      </c>
      <c r="G466" s="28">
        <f t="shared" ref="G466:G477" si="70">F466/E466</f>
        <v>24</v>
      </c>
      <c r="H466" s="30">
        <f t="shared" ref="H466:H477" si="71">($H$2*1)/E466</f>
        <v>0.06</v>
      </c>
      <c r="I466" s="31" t="str">
        <f t="shared" ref="I466:I477" si="72">C466</f>
        <v>lt</v>
      </c>
      <c r="J466" s="32">
        <f t="shared" ref="J466:J469" si="73">H466*F466</f>
        <v>24</v>
      </c>
    </row>
    <row r="467" ht="15.75" customHeight="1">
      <c r="A467" s="11" t="s">
        <v>52</v>
      </c>
      <c r="B467" s="26">
        <v>1.0</v>
      </c>
      <c r="C467" s="56" t="s">
        <v>40</v>
      </c>
      <c r="D467" s="56">
        <v>0.045</v>
      </c>
      <c r="E467" s="28">
        <f t="shared" si="69"/>
        <v>22.22222222</v>
      </c>
      <c r="F467" s="57">
        <v>190.0</v>
      </c>
      <c r="G467" s="28">
        <f t="shared" si="70"/>
        <v>8.55</v>
      </c>
      <c r="H467" s="30">
        <f t="shared" si="71"/>
        <v>0.045</v>
      </c>
      <c r="I467" s="31" t="str">
        <f t="shared" si="72"/>
        <v>lt</v>
      </c>
      <c r="J467" s="32">
        <f t="shared" si="73"/>
        <v>8.55</v>
      </c>
    </row>
    <row r="468" ht="15.75" customHeight="1">
      <c r="A468" s="11" t="s">
        <v>53</v>
      </c>
      <c r="B468" s="55">
        <v>0.35</v>
      </c>
      <c r="C468" s="56" t="s">
        <v>40</v>
      </c>
      <c r="D468" s="56">
        <v>0.005</v>
      </c>
      <c r="E468" s="28">
        <f t="shared" si="69"/>
        <v>70</v>
      </c>
      <c r="F468" s="57">
        <v>600.0</v>
      </c>
      <c r="G468" s="28">
        <f t="shared" si="70"/>
        <v>8.571428571</v>
      </c>
      <c r="H468" s="30">
        <f t="shared" si="71"/>
        <v>0.01428571429</v>
      </c>
      <c r="I468" s="31" t="str">
        <f t="shared" si="72"/>
        <v>lt</v>
      </c>
      <c r="J468" s="32">
        <f t="shared" si="73"/>
        <v>8.571428571</v>
      </c>
    </row>
    <row r="469" ht="15.75" customHeight="1">
      <c r="A469" s="11" t="s">
        <v>54</v>
      </c>
      <c r="B469" s="26">
        <v>1.0</v>
      </c>
      <c r="C469" s="27" t="s">
        <v>15</v>
      </c>
      <c r="D469" s="56">
        <v>0.005</v>
      </c>
      <c r="E469" s="28">
        <f t="shared" si="69"/>
        <v>200</v>
      </c>
      <c r="F469" s="57">
        <v>40.0</v>
      </c>
      <c r="G469" s="28">
        <f t="shared" si="70"/>
        <v>0.2</v>
      </c>
      <c r="H469" s="30">
        <f t="shared" si="71"/>
        <v>0.005</v>
      </c>
      <c r="I469" s="31" t="str">
        <f t="shared" si="72"/>
        <v>Kg</v>
      </c>
      <c r="J469" s="32">
        <f t="shared" si="73"/>
        <v>0.2</v>
      </c>
    </row>
    <row r="470" ht="15.75" customHeight="1">
      <c r="A470" s="10"/>
      <c r="B470" s="26">
        <v>1.0</v>
      </c>
      <c r="C470" s="27" t="s">
        <v>15</v>
      </c>
      <c r="D470" s="27"/>
      <c r="E470" s="28" t="str">
        <f t="shared" si="69"/>
        <v>#DIV/0!</v>
      </c>
      <c r="F470" s="29"/>
      <c r="G470" s="28" t="str">
        <f t="shared" si="70"/>
        <v>#DIV/0!</v>
      </c>
      <c r="H470" s="30" t="str">
        <f t="shared" si="71"/>
        <v>#DIV/0!</v>
      </c>
      <c r="I470" s="31" t="str">
        <f t="shared" si="72"/>
        <v>Kg</v>
      </c>
      <c r="J470" s="32"/>
    </row>
    <row r="471" ht="15.75" customHeight="1">
      <c r="A471" s="10"/>
      <c r="B471" s="26">
        <v>1.0</v>
      </c>
      <c r="C471" s="27" t="s">
        <v>36</v>
      </c>
      <c r="D471" s="27"/>
      <c r="E471" s="28" t="str">
        <f t="shared" si="69"/>
        <v>#DIV/0!</v>
      </c>
      <c r="F471" s="29"/>
      <c r="G471" s="28" t="str">
        <f t="shared" si="70"/>
        <v>#DIV/0!</v>
      </c>
      <c r="H471" s="30" t="str">
        <f t="shared" si="71"/>
        <v>#DIV/0!</v>
      </c>
      <c r="I471" s="31" t="str">
        <f t="shared" si="72"/>
        <v>Lt</v>
      </c>
      <c r="J471" s="32"/>
    </row>
    <row r="472" ht="15.75" customHeight="1">
      <c r="A472" s="11"/>
      <c r="B472" s="26">
        <v>1.0</v>
      </c>
      <c r="C472" s="27" t="s">
        <v>15</v>
      </c>
      <c r="D472" s="27"/>
      <c r="E472" s="28" t="str">
        <f t="shared" si="69"/>
        <v>#DIV/0!</v>
      </c>
      <c r="F472" s="29"/>
      <c r="G472" s="28" t="str">
        <f t="shared" si="70"/>
        <v>#DIV/0!</v>
      </c>
      <c r="H472" s="30" t="str">
        <f t="shared" si="71"/>
        <v>#DIV/0!</v>
      </c>
      <c r="I472" s="31" t="str">
        <f t="shared" si="72"/>
        <v>Kg</v>
      </c>
      <c r="J472" s="32"/>
    </row>
    <row r="473" ht="15.75" customHeight="1">
      <c r="A473" s="11"/>
      <c r="B473" s="26">
        <v>1.0</v>
      </c>
      <c r="C473" s="27" t="s">
        <v>15</v>
      </c>
      <c r="D473" s="27"/>
      <c r="E473" s="28" t="str">
        <f t="shared" si="69"/>
        <v>#DIV/0!</v>
      </c>
      <c r="F473" s="29"/>
      <c r="G473" s="28" t="str">
        <f t="shared" si="70"/>
        <v>#DIV/0!</v>
      </c>
      <c r="H473" s="30" t="str">
        <f t="shared" si="71"/>
        <v>#DIV/0!</v>
      </c>
      <c r="I473" s="31" t="str">
        <f t="shared" si="72"/>
        <v>Kg</v>
      </c>
      <c r="J473" s="32"/>
    </row>
    <row r="474" ht="15.75" customHeight="1">
      <c r="A474" s="11"/>
      <c r="B474" s="26">
        <v>1.0</v>
      </c>
      <c r="C474" s="27" t="s">
        <v>15</v>
      </c>
      <c r="D474" s="27"/>
      <c r="E474" s="28" t="str">
        <f t="shared" si="69"/>
        <v>#DIV/0!</v>
      </c>
      <c r="F474" s="29"/>
      <c r="G474" s="28" t="str">
        <f t="shared" si="70"/>
        <v>#DIV/0!</v>
      </c>
      <c r="H474" s="30" t="str">
        <f t="shared" si="71"/>
        <v>#DIV/0!</v>
      </c>
      <c r="I474" s="31" t="str">
        <f t="shared" si="72"/>
        <v>Kg</v>
      </c>
      <c r="J474" s="32"/>
    </row>
    <row r="475" ht="15.75" customHeight="1">
      <c r="A475" s="11"/>
      <c r="B475" s="26">
        <v>1.0</v>
      </c>
      <c r="C475" s="26" t="s">
        <v>17</v>
      </c>
      <c r="D475" s="33"/>
      <c r="E475" s="28" t="str">
        <f t="shared" si="69"/>
        <v>#DIV/0!</v>
      </c>
      <c r="F475" s="34"/>
      <c r="G475" s="28" t="str">
        <f t="shared" si="70"/>
        <v>#DIV/0!</v>
      </c>
      <c r="H475" s="30" t="str">
        <f t="shared" si="71"/>
        <v>#DIV/0!</v>
      </c>
      <c r="I475" s="31" t="str">
        <f t="shared" si="72"/>
        <v>kg</v>
      </c>
      <c r="J475" s="32"/>
    </row>
    <row r="476" ht="15.75" customHeight="1">
      <c r="A476" s="11"/>
      <c r="B476" s="26">
        <v>1.0</v>
      </c>
      <c r="C476" s="26"/>
      <c r="D476" s="33"/>
      <c r="E476" s="28" t="str">
        <f t="shared" si="69"/>
        <v>#DIV/0!</v>
      </c>
      <c r="F476" s="34"/>
      <c r="G476" s="28" t="str">
        <f t="shared" si="70"/>
        <v>#DIV/0!</v>
      </c>
      <c r="H476" s="30" t="str">
        <f t="shared" si="71"/>
        <v>#DIV/0!</v>
      </c>
      <c r="I476" s="31" t="str">
        <f t="shared" si="72"/>
        <v/>
      </c>
      <c r="J476" s="32"/>
    </row>
    <row r="477" ht="15.75" customHeight="1">
      <c r="A477" s="11"/>
      <c r="B477" s="26">
        <v>1.0</v>
      </c>
      <c r="C477" s="26"/>
      <c r="D477" s="33"/>
      <c r="E477" s="28" t="str">
        <f t="shared" si="69"/>
        <v>#DIV/0!</v>
      </c>
      <c r="F477" s="34"/>
      <c r="G477" s="28" t="str">
        <f t="shared" si="70"/>
        <v>#DIV/0!</v>
      </c>
      <c r="H477" s="30" t="str">
        <f t="shared" si="71"/>
        <v>#DIV/0!</v>
      </c>
      <c r="I477" s="31" t="str">
        <f t="shared" si="72"/>
        <v/>
      </c>
      <c r="J477" s="32"/>
    </row>
    <row r="478" ht="15.75" customHeight="1">
      <c r="A478" s="35"/>
      <c r="B478" s="36"/>
      <c r="C478" s="36" t="s">
        <v>21</v>
      </c>
      <c r="D478" s="37">
        <f>SUM(D466:D475)</f>
        <v>0.1</v>
      </c>
      <c r="E478" s="11"/>
      <c r="F478" s="38"/>
      <c r="G478" s="38"/>
      <c r="H478" s="39" t="s">
        <v>22</v>
      </c>
      <c r="I478" s="15"/>
      <c r="J478" s="28">
        <f>SUM(J466:J477)</f>
        <v>41.32142857</v>
      </c>
    </row>
    <row r="479" ht="15.75" customHeight="1">
      <c r="A479" s="35"/>
      <c r="B479" s="37"/>
      <c r="C479" s="37"/>
      <c r="D479" s="37"/>
      <c r="E479" s="11"/>
      <c r="F479" s="38"/>
      <c r="G479" s="39" t="s">
        <v>23</v>
      </c>
      <c r="H479" s="40">
        <v>0.25</v>
      </c>
      <c r="I479" s="40"/>
      <c r="J479" s="28">
        <f>J478*H479</f>
        <v>10.33035714</v>
      </c>
    </row>
    <row r="480" ht="15.75" customHeight="1">
      <c r="A480" s="35"/>
      <c r="B480" s="37"/>
      <c r="C480" s="37"/>
      <c r="D480" s="37"/>
      <c r="E480" s="11"/>
      <c r="F480" s="11"/>
      <c r="G480" s="38"/>
      <c r="H480" s="39" t="s">
        <v>24</v>
      </c>
      <c r="I480" s="15"/>
      <c r="J480" s="28">
        <f>+J478+J479</f>
        <v>51.65178571</v>
      </c>
    </row>
    <row r="481" ht="15.75" customHeight="1">
      <c r="A481" s="35"/>
      <c r="B481" s="37"/>
      <c r="C481" s="37"/>
      <c r="D481" s="37"/>
      <c r="E481" s="38"/>
      <c r="F481" s="38"/>
      <c r="G481" s="39" t="s">
        <v>25</v>
      </c>
      <c r="H481" s="41">
        <v>0.06</v>
      </c>
      <c r="I481" s="40"/>
      <c r="J481" s="42">
        <f>J480*H481</f>
        <v>3.099107143</v>
      </c>
    </row>
    <row r="482" ht="15.75" customHeight="1">
      <c r="A482" s="35"/>
      <c r="B482" s="37"/>
      <c r="C482" s="37"/>
      <c r="D482" s="37"/>
      <c r="E482" s="11"/>
      <c r="F482" s="43"/>
      <c r="G482" s="38"/>
      <c r="H482" s="39" t="s">
        <v>26</v>
      </c>
      <c r="I482" s="15"/>
      <c r="J482" s="28">
        <f>+J480+J481</f>
        <v>54.75089286</v>
      </c>
    </row>
    <row r="483" ht="15.75" customHeight="1">
      <c r="A483" s="35"/>
      <c r="B483" s="37"/>
      <c r="C483" s="37"/>
      <c r="D483" s="37"/>
      <c r="E483" s="38"/>
      <c r="F483" s="39"/>
      <c r="G483" s="39" t="s">
        <v>27</v>
      </c>
      <c r="H483" s="63">
        <v>2.8</v>
      </c>
      <c r="I483" s="44"/>
      <c r="J483" s="28">
        <f>J482*H483</f>
        <v>153.3025</v>
      </c>
    </row>
    <row r="484" ht="15.75" customHeight="1">
      <c r="A484" s="35"/>
      <c r="B484" s="37"/>
      <c r="C484" s="37"/>
      <c r="D484" s="37"/>
      <c r="E484" s="11"/>
      <c r="F484" s="15"/>
      <c r="G484" s="38"/>
      <c r="H484" s="39" t="s">
        <v>28</v>
      </c>
      <c r="I484" s="15"/>
      <c r="J484" s="28">
        <f>+J482+J483</f>
        <v>208.0533929</v>
      </c>
    </row>
    <row r="485" ht="15.75" customHeight="1">
      <c r="A485" s="35"/>
      <c r="B485" s="37"/>
      <c r="C485" s="37"/>
      <c r="D485" s="37"/>
      <c r="E485" s="11"/>
      <c r="F485" s="15"/>
      <c r="G485" s="45"/>
      <c r="H485" s="39" t="s">
        <v>29</v>
      </c>
      <c r="I485" s="15" t="s">
        <v>30</v>
      </c>
      <c r="J485" s="28">
        <f>J484/H463*1.16</f>
        <v>241.3419357</v>
      </c>
    </row>
    <row r="486" ht="15.75" customHeight="1">
      <c r="A486" s="46" t="s">
        <v>31</v>
      </c>
      <c r="B486" s="37"/>
      <c r="C486" s="37"/>
      <c r="D486" s="37"/>
      <c r="E486" s="37"/>
      <c r="F486" s="37"/>
      <c r="G486" s="37"/>
      <c r="H486" s="37"/>
      <c r="I486" s="37"/>
      <c r="J486" s="47"/>
    </row>
    <row r="487" ht="15.75" customHeight="1">
      <c r="A487" s="48" t="s">
        <v>55</v>
      </c>
      <c r="B487" s="49"/>
      <c r="C487" s="49"/>
      <c r="D487" s="49"/>
      <c r="E487" s="49"/>
      <c r="F487" s="49"/>
      <c r="G487" s="49"/>
      <c r="H487" s="49"/>
      <c r="I487" s="49"/>
      <c r="J487" s="20"/>
    </row>
    <row r="488" ht="15.75" customHeight="1">
      <c r="A488" s="50"/>
      <c r="J488" s="51"/>
    </row>
    <row r="489" ht="15.75" customHeight="1">
      <c r="A489" s="50"/>
      <c r="J489" s="51"/>
    </row>
    <row r="490" ht="15.75" customHeight="1">
      <c r="A490" s="50"/>
      <c r="J490" s="51"/>
    </row>
    <row r="491" ht="15.75" customHeight="1">
      <c r="A491" s="50"/>
      <c r="J491" s="51"/>
    </row>
    <row r="492" ht="15.75" customHeight="1">
      <c r="A492" s="50"/>
      <c r="J492" s="51"/>
    </row>
    <row r="493" ht="15.75" customHeight="1">
      <c r="A493" s="50"/>
      <c r="J493" s="51"/>
    </row>
    <row r="494" ht="15.75" customHeight="1">
      <c r="A494" s="50"/>
      <c r="J494" s="51"/>
    </row>
    <row r="495" ht="15.75" customHeight="1">
      <c r="A495" s="50"/>
      <c r="J495" s="51"/>
    </row>
    <row r="496" ht="15.75" customHeight="1">
      <c r="A496" s="50"/>
      <c r="J496" s="51"/>
    </row>
    <row r="497" ht="15.75" customHeight="1">
      <c r="A497" s="24"/>
      <c r="B497" s="52"/>
      <c r="C497" s="52"/>
      <c r="D497" s="52"/>
      <c r="E497" s="52"/>
      <c r="F497" s="52"/>
      <c r="G497" s="52"/>
      <c r="H497" s="52"/>
      <c r="I497" s="52"/>
      <c r="J497" s="25"/>
    </row>
    <row r="498" ht="15.75" customHeight="1"/>
    <row r="499" ht="15.75" customHeight="1"/>
    <row r="500" ht="15.75" customHeight="1"/>
    <row r="501" ht="15.75" customHeight="1">
      <c r="A501" s="1"/>
      <c r="B501" s="2" t="s">
        <v>0</v>
      </c>
      <c r="C501" s="3"/>
      <c r="D501" s="4"/>
      <c r="E501" s="4"/>
      <c r="F501" s="5"/>
      <c r="G501" s="6"/>
      <c r="H501" s="6"/>
      <c r="I501" s="7"/>
      <c r="J501" s="8"/>
    </row>
    <row r="502" ht="15.75" customHeight="1">
      <c r="A502" s="9" t="s">
        <v>1</v>
      </c>
      <c r="B502" s="10"/>
      <c r="C502" s="11"/>
      <c r="D502" s="11"/>
      <c r="E502" s="11"/>
      <c r="F502" s="11"/>
      <c r="G502" s="12" t="s">
        <v>2</v>
      </c>
      <c r="H502" s="13">
        <v>1.0</v>
      </c>
      <c r="I502" s="14"/>
      <c r="J502" s="15"/>
    </row>
    <row r="503" ht="15.75" customHeight="1">
      <c r="A503" s="16"/>
      <c r="B503" s="17" t="s">
        <v>3</v>
      </c>
      <c r="C503" s="18"/>
      <c r="D503" s="17" t="s">
        <v>4</v>
      </c>
      <c r="E503" s="18"/>
      <c r="F503" s="17" t="s">
        <v>5</v>
      </c>
      <c r="G503" s="18"/>
      <c r="H503" s="19" t="s">
        <v>6</v>
      </c>
      <c r="I503" s="20"/>
      <c r="J503" s="11"/>
    </row>
    <row r="504" ht="15.75" customHeight="1">
      <c r="A504" s="21" t="s">
        <v>45</v>
      </c>
      <c r="B504" s="22" t="s">
        <v>8</v>
      </c>
      <c r="C504" s="23" t="s">
        <v>3</v>
      </c>
      <c r="D504" s="23" t="s">
        <v>9</v>
      </c>
      <c r="E504" s="23" t="s">
        <v>10</v>
      </c>
      <c r="F504" s="23" t="s">
        <v>11</v>
      </c>
      <c r="G504" s="23" t="s">
        <v>12</v>
      </c>
      <c r="H504" s="24"/>
      <c r="I504" s="25"/>
      <c r="J504" s="23" t="s">
        <v>13</v>
      </c>
    </row>
    <row r="505" ht="15.75" customHeight="1">
      <c r="A505" s="11" t="s">
        <v>46</v>
      </c>
      <c r="B505" s="26">
        <v>0.75</v>
      </c>
      <c r="C505" s="27" t="s">
        <v>40</v>
      </c>
      <c r="D505" s="27">
        <v>0.015</v>
      </c>
      <c r="E505" s="28">
        <f t="shared" ref="E505:E516" si="74">B505/D505</f>
        <v>50</v>
      </c>
      <c r="F505" s="57">
        <v>450.0</v>
      </c>
      <c r="G505" s="28">
        <f t="shared" ref="G505:G516" si="75">F505/E505</f>
        <v>9</v>
      </c>
      <c r="H505" s="30">
        <f t="shared" ref="H505:H516" si="76">($H$2*1)/E505</f>
        <v>0.02</v>
      </c>
      <c r="I505" s="31" t="str">
        <f t="shared" ref="I505:I516" si="77">C505</f>
        <v>lt</v>
      </c>
      <c r="J505" s="32">
        <f t="shared" ref="J505:J511" si="78">H505*F505</f>
        <v>9</v>
      </c>
    </row>
    <row r="506" ht="15.75" customHeight="1">
      <c r="A506" s="11" t="s">
        <v>47</v>
      </c>
      <c r="B506" s="26">
        <v>1.0</v>
      </c>
      <c r="C506" s="27" t="s">
        <v>40</v>
      </c>
      <c r="D506" s="27">
        <v>0.03</v>
      </c>
      <c r="E506" s="28">
        <f t="shared" si="74"/>
        <v>33.33333333</v>
      </c>
      <c r="F506" s="57">
        <v>60.0</v>
      </c>
      <c r="G506" s="28">
        <f t="shared" si="75"/>
        <v>1.8</v>
      </c>
      <c r="H506" s="30">
        <f t="shared" si="76"/>
        <v>0.03</v>
      </c>
      <c r="I506" s="31" t="str">
        <f t="shared" si="77"/>
        <v>lt</v>
      </c>
      <c r="J506" s="32">
        <f t="shared" si="78"/>
        <v>1.8</v>
      </c>
    </row>
    <row r="507" ht="15.75" customHeight="1">
      <c r="A507" s="11" t="s">
        <v>48</v>
      </c>
      <c r="B507" s="26">
        <v>1.0</v>
      </c>
      <c r="C507" s="27" t="s">
        <v>40</v>
      </c>
      <c r="D507" s="27">
        <v>0.02</v>
      </c>
      <c r="E507" s="28">
        <f t="shared" si="74"/>
        <v>50</v>
      </c>
      <c r="F507" s="57">
        <v>120.0</v>
      </c>
      <c r="G507" s="28">
        <f t="shared" si="75"/>
        <v>2.4</v>
      </c>
      <c r="H507" s="30">
        <f t="shared" si="76"/>
        <v>0.02</v>
      </c>
      <c r="I507" s="31" t="str">
        <f t="shared" si="77"/>
        <v>lt</v>
      </c>
      <c r="J507" s="32">
        <f t="shared" si="78"/>
        <v>2.4</v>
      </c>
    </row>
    <row r="508" ht="15.75" customHeight="1">
      <c r="A508" s="11" t="s">
        <v>49</v>
      </c>
      <c r="B508" s="26">
        <v>0.75</v>
      </c>
      <c r="C508" s="27" t="s">
        <v>40</v>
      </c>
      <c r="D508" s="27">
        <v>0.015</v>
      </c>
      <c r="E508" s="28">
        <f t="shared" si="74"/>
        <v>50</v>
      </c>
      <c r="F508" s="57">
        <v>480.0</v>
      </c>
      <c r="G508" s="28">
        <f t="shared" si="75"/>
        <v>9.6</v>
      </c>
      <c r="H508" s="30">
        <f t="shared" si="76"/>
        <v>0.02</v>
      </c>
      <c r="I508" s="31" t="str">
        <f t="shared" si="77"/>
        <v>lt</v>
      </c>
      <c r="J508" s="32">
        <f t="shared" si="78"/>
        <v>9.6</v>
      </c>
    </row>
    <row r="509" ht="15.75" customHeight="1">
      <c r="A509" s="10" t="s">
        <v>50</v>
      </c>
      <c r="B509" s="26">
        <v>1.0</v>
      </c>
      <c r="C509" s="27" t="s">
        <v>40</v>
      </c>
      <c r="D509" s="27">
        <v>0.007</v>
      </c>
      <c r="E509" s="28">
        <f t="shared" si="74"/>
        <v>142.8571429</v>
      </c>
      <c r="F509" s="57">
        <v>90.0</v>
      </c>
      <c r="G509" s="28">
        <f t="shared" si="75"/>
        <v>0.63</v>
      </c>
      <c r="H509" s="30">
        <f t="shared" si="76"/>
        <v>0.007</v>
      </c>
      <c r="I509" s="31" t="str">
        <f t="shared" si="77"/>
        <v>lt</v>
      </c>
      <c r="J509" s="32">
        <f t="shared" si="78"/>
        <v>0.63</v>
      </c>
    </row>
    <row r="510" ht="15.75" customHeight="1">
      <c r="A510" s="59" t="s">
        <v>112</v>
      </c>
      <c r="B510" s="55">
        <v>0.75</v>
      </c>
      <c r="C510" s="27" t="s">
        <v>36</v>
      </c>
      <c r="D510" s="27">
        <v>0.045</v>
      </c>
      <c r="E510" s="28">
        <f t="shared" si="74"/>
        <v>16.66666667</v>
      </c>
      <c r="F510" s="57">
        <v>400.0</v>
      </c>
      <c r="G510" s="28">
        <f t="shared" si="75"/>
        <v>24</v>
      </c>
      <c r="H510" s="30">
        <f t="shared" si="76"/>
        <v>0.06</v>
      </c>
      <c r="I510" s="31" t="str">
        <f t="shared" si="77"/>
        <v>Lt</v>
      </c>
      <c r="J510" s="32">
        <f t="shared" si="78"/>
        <v>24</v>
      </c>
    </row>
    <row r="511" ht="15.75" customHeight="1">
      <c r="A511" s="11" t="s">
        <v>44</v>
      </c>
      <c r="B511" s="26">
        <v>1.0</v>
      </c>
      <c r="C511" s="27" t="s">
        <v>17</v>
      </c>
      <c r="D511" s="27">
        <v>0.25</v>
      </c>
      <c r="E511" s="28">
        <f t="shared" si="74"/>
        <v>4</v>
      </c>
      <c r="F511" s="57">
        <v>40.0</v>
      </c>
      <c r="G511" s="28">
        <f t="shared" si="75"/>
        <v>10</v>
      </c>
      <c r="H511" s="30">
        <f t="shared" si="76"/>
        <v>0.25</v>
      </c>
      <c r="I511" s="31" t="str">
        <f t="shared" si="77"/>
        <v>kg</v>
      </c>
      <c r="J511" s="32">
        <f t="shared" si="78"/>
        <v>10</v>
      </c>
    </row>
    <row r="512" ht="15.75" customHeight="1">
      <c r="A512" s="11"/>
      <c r="B512" s="26">
        <v>1.0</v>
      </c>
      <c r="C512" s="27" t="s">
        <v>15</v>
      </c>
      <c r="D512" s="27"/>
      <c r="E512" s="28" t="str">
        <f t="shared" si="74"/>
        <v>#DIV/0!</v>
      </c>
      <c r="F512" s="29"/>
      <c r="G512" s="28" t="str">
        <f t="shared" si="75"/>
        <v>#DIV/0!</v>
      </c>
      <c r="H512" s="30" t="str">
        <f t="shared" si="76"/>
        <v>#DIV/0!</v>
      </c>
      <c r="I512" s="31" t="str">
        <f t="shared" si="77"/>
        <v>Kg</v>
      </c>
      <c r="J512" s="32"/>
    </row>
    <row r="513" ht="15.75" customHeight="1">
      <c r="A513" s="11"/>
      <c r="B513" s="26">
        <v>1.0</v>
      </c>
      <c r="C513" s="27" t="s">
        <v>15</v>
      </c>
      <c r="D513" s="27"/>
      <c r="E513" s="28" t="str">
        <f t="shared" si="74"/>
        <v>#DIV/0!</v>
      </c>
      <c r="F513" s="29"/>
      <c r="G513" s="28" t="str">
        <f t="shared" si="75"/>
        <v>#DIV/0!</v>
      </c>
      <c r="H513" s="30" t="str">
        <f t="shared" si="76"/>
        <v>#DIV/0!</v>
      </c>
      <c r="I513" s="31" t="str">
        <f t="shared" si="77"/>
        <v>Kg</v>
      </c>
      <c r="J513" s="32"/>
    </row>
    <row r="514" ht="15.75" customHeight="1">
      <c r="A514" s="11"/>
      <c r="B514" s="26">
        <v>1.0</v>
      </c>
      <c r="C514" s="26" t="s">
        <v>17</v>
      </c>
      <c r="D514" s="33"/>
      <c r="E514" s="28" t="str">
        <f t="shared" si="74"/>
        <v>#DIV/0!</v>
      </c>
      <c r="F514" s="34"/>
      <c r="G514" s="28" t="str">
        <f t="shared" si="75"/>
        <v>#DIV/0!</v>
      </c>
      <c r="H514" s="30" t="str">
        <f t="shared" si="76"/>
        <v>#DIV/0!</v>
      </c>
      <c r="I514" s="31" t="str">
        <f t="shared" si="77"/>
        <v>kg</v>
      </c>
      <c r="J514" s="32"/>
    </row>
    <row r="515" ht="15.75" customHeight="1">
      <c r="A515" s="11"/>
      <c r="B515" s="26">
        <v>1.0</v>
      </c>
      <c r="C515" s="26"/>
      <c r="D515" s="33"/>
      <c r="E515" s="28" t="str">
        <f t="shared" si="74"/>
        <v>#DIV/0!</v>
      </c>
      <c r="F515" s="34"/>
      <c r="G515" s="28" t="str">
        <f t="shared" si="75"/>
        <v>#DIV/0!</v>
      </c>
      <c r="H515" s="30" t="str">
        <f t="shared" si="76"/>
        <v>#DIV/0!</v>
      </c>
      <c r="I515" s="31" t="str">
        <f t="shared" si="77"/>
        <v/>
      </c>
      <c r="J515" s="32"/>
    </row>
    <row r="516" ht="15.75" customHeight="1">
      <c r="A516" s="11"/>
      <c r="B516" s="26">
        <v>1.0</v>
      </c>
      <c r="C516" s="26"/>
      <c r="D516" s="33"/>
      <c r="E516" s="28" t="str">
        <f t="shared" si="74"/>
        <v>#DIV/0!</v>
      </c>
      <c r="F516" s="34"/>
      <c r="G516" s="28" t="str">
        <f t="shared" si="75"/>
        <v>#DIV/0!</v>
      </c>
      <c r="H516" s="30" t="str">
        <f t="shared" si="76"/>
        <v>#DIV/0!</v>
      </c>
      <c r="I516" s="31" t="str">
        <f t="shared" si="77"/>
        <v/>
      </c>
      <c r="J516" s="32"/>
    </row>
    <row r="517" ht="15.75" customHeight="1">
      <c r="A517" s="35"/>
      <c r="B517" s="36"/>
      <c r="C517" s="36" t="s">
        <v>21</v>
      </c>
      <c r="D517" s="37">
        <f>SUM(D505:D514)</f>
        <v>0.382</v>
      </c>
      <c r="E517" s="11"/>
      <c r="F517" s="38"/>
      <c r="G517" s="38"/>
      <c r="H517" s="39" t="s">
        <v>22</v>
      </c>
      <c r="I517" s="15"/>
      <c r="J517" s="28">
        <f>SUM(J505:J516)</f>
        <v>57.43</v>
      </c>
    </row>
    <row r="518" ht="15.75" customHeight="1">
      <c r="A518" s="35"/>
      <c r="B518" s="37"/>
      <c r="C518" s="37"/>
      <c r="D518" s="37"/>
      <c r="E518" s="11"/>
      <c r="F518" s="38"/>
      <c r="G518" s="39" t="s">
        <v>23</v>
      </c>
      <c r="H518" s="40">
        <v>0.25</v>
      </c>
      <c r="I518" s="40"/>
      <c r="J518" s="28">
        <f>J517*H518</f>
        <v>14.3575</v>
      </c>
    </row>
    <row r="519" ht="15.75" customHeight="1">
      <c r="A519" s="35"/>
      <c r="B519" s="37"/>
      <c r="C519" s="37"/>
      <c r="D519" s="37"/>
      <c r="E519" s="11"/>
      <c r="F519" s="11"/>
      <c r="G519" s="38"/>
      <c r="H519" s="39" t="s">
        <v>24</v>
      </c>
      <c r="I519" s="15"/>
      <c r="J519" s="28">
        <f>+J517+J518</f>
        <v>71.7875</v>
      </c>
    </row>
    <row r="520" ht="15.75" customHeight="1">
      <c r="A520" s="35"/>
      <c r="B520" s="37"/>
      <c r="C520" s="37"/>
      <c r="D520" s="37"/>
      <c r="E520" s="38"/>
      <c r="F520" s="38"/>
      <c r="G520" s="39" t="s">
        <v>25</v>
      </c>
      <c r="H520" s="41">
        <v>0.06</v>
      </c>
      <c r="I520" s="40"/>
      <c r="J520" s="42">
        <f>J519*H520</f>
        <v>4.30725</v>
      </c>
    </row>
    <row r="521" ht="15.75" customHeight="1">
      <c r="A521" s="35"/>
      <c r="B521" s="37"/>
      <c r="C521" s="37"/>
      <c r="D521" s="37"/>
      <c r="E521" s="11"/>
      <c r="F521" s="43"/>
      <c r="G521" s="38"/>
      <c r="H521" s="39" t="s">
        <v>26</v>
      </c>
      <c r="I521" s="15"/>
      <c r="J521" s="28">
        <f>+J519+J520</f>
        <v>76.09475</v>
      </c>
    </row>
    <row r="522" ht="15.75" customHeight="1">
      <c r="A522" s="35"/>
      <c r="B522" s="37"/>
      <c r="C522" s="37"/>
      <c r="D522" s="37"/>
      <c r="E522" s="38"/>
      <c r="F522" s="39"/>
      <c r="G522" s="39" t="s">
        <v>27</v>
      </c>
      <c r="H522" s="63">
        <v>2.8</v>
      </c>
      <c r="I522" s="44"/>
      <c r="J522" s="28">
        <f>J521*H522</f>
        <v>213.0653</v>
      </c>
    </row>
    <row r="523" ht="15.75" customHeight="1">
      <c r="A523" s="35"/>
      <c r="B523" s="37"/>
      <c r="C523" s="37"/>
      <c r="D523" s="37"/>
      <c r="E523" s="11"/>
      <c r="F523" s="15"/>
      <c r="G523" s="38"/>
      <c r="H523" s="39" t="s">
        <v>28</v>
      </c>
      <c r="I523" s="15"/>
      <c r="J523" s="28">
        <f>+J521+J522</f>
        <v>289.16005</v>
      </c>
    </row>
    <row r="524" ht="15.75" customHeight="1">
      <c r="A524" s="35"/>
      <c r="B524" s="37"/>
      <c r="C524" s="37"/>
      <c r="D524" s="37"/>
      <c r="E524" s="11"/>
      <c r="F524" s="15"/>
      <c r="G524" s="45"/>
      <c r="H524" s="39" t="s">
        <v>29</v>
      </c>
      <c r="I524" s="15" t="s">
        <v>30</v>
      </c>
      <c r="J524" s="28">
        <f>J523/H502*1.16</f>
        <v>335.425658</v>
      </c>
    </row>
    <row r="525" ht="15.75" customHeight="1">
      <c r="A525" s="46" t="s">
        <v>31</v>
      </c>
      <c r="B525" s="37"/>
      <c r="C525" s="37"/>
      <c r="D525" s="37"/>
      <c r="E525" s="37"/>
      <c r="F525" s="37"/>
      <c r="G525" s="37"/>
      <c r="H525" s="37"/>
      <c r="I525" s="37"/>
      <c r="J525" s="47"/>
    </row>
    <row r="526" ht="15.75" customHeight="1">
      <c r="A526" s="48"/>
      <c r="B526" s="49"/>
      <c r="C526" s="49"/>
      <c r="D526" s="49"/>
      <c r="E526" s="49"/>
      <c r="F526" s="49"/>
      <c r="G526" s="49"/>
      <c r="H526" s="49"/>
      <c r="I526" s="49"/>
      <c r="J526" s="20"/>
    </row>
    <row r="527" ht="15.75" customHeight="1">
      <c r="A527" s="50"/>
      <c r="J527" s="51"/>
    </row>
    <row r="528" ht="15.75" customHeight="1">
      <c r="A528" s="50"/>
      <c r="J528" s="51"/>
    </row>
    <row r="529" ht="15.75" customHeight="1">
      <c r="A529" s="50"/>
      <c r="J529" s="51"/>
    </row>
    <row r="530" ht="15.75" customHeight="1">
      <c r="A530" s="50"/>
      <c r="J530" s="51"/>
    </row>
    <row r="531" ht="15.75" customHeight="1">
      <c r="A531" s="50"/>
      <c r="J531" s="51"/>
    </row>
    <row r="532" ht="15.75" customHeight="1">
      <c r="A532" s="50"/>
      <c r="J532" s="51"/>
    </row>
    <row r="533" ht="15.75" customHeight="1">
      <c r="A533" s="50"/>
      <c r="J533" s="51"/>
    </row>
    <row r="534" ht="15.75" customHeight="1">
      <c r="A534" s="50"/>
      <c r="J534" s="51"/>
    </row>
    <row r="535" ht="15.75" customHeight="1">
      <c r="A535" s="50"/>
      <c r="J535" s="51"/>
    </row>
    <row r="536" ht="15.75" customHeight="1">
      <c r="A536" s="24"/>
      <c r="B536" s="52"/>
      <c r="C536" s="52"/>
      <c r="D536" s="52"/>
      <c r="E536" s="52"/>
      <c r="F536" s="52"/>
      <c r="G536" s="52"/>
      <c r="H536" s="52"/>
      <c r="I536" s="52"/>
      <c r="J536" s="25"/>
    </row>
    <row r="537" ht="15.75" customHeight="1"/>
    <row r="538" ht="15.75" customHeight="1"/>
    <row r="539" ht="15.75" customHeight="1"/>
    <row r="540" ht="15.75" customHeight="1">
      <c r="A540" s="1"/>
      <c r="B540" s="2" t="s">
        <v>0</v>
      </c>
      <c r="C540" s="3"/>
      <c r="D540" s="4"/>
      <c r="E540" s="4"/>
      <c r="F540" s="5"/>
      <c r="G540" s="6"/>
      <c r="H540" s="6"/>
      <c r="I540" s="7"/>
      <c r="J540" s="8"/>
    </row>
    <row r="541" ht="15.75" customHeight="1">
      <c r="A541" s="9" t="s">
        <v>1</v>
      </c>
      <c r="B541" s="10"/>
      <c r="C541" s="11"/>
      <c r="D541" s="11"/>
      <c r="E541" s="11"/>
      <c r="F541" s="11"/>
      <c r="G541" s="12" t="s">
        <v>2</v>
      </c>
      <c r="H541" s="13">
        <v>1.0</v>
      </c>
      <c r="I541" s="14"/>
      <c r="J541" s="15"/>
    </row>
    <row r="542" ht="15.75" customHeight="1">
      <c r="A542" s="16"/>
      <c r="B542" s="17" t="s">
        <v>3</v>
      </c>
      <c r="C542" s="18"/>
      <c r="D542" s="17" t="s">
        <v>4</v>
      </c>
      <c r="E542" s="18"/>
      <c r="F542" s="17" t="s">
        <v>5</v>
      </c>
      <c r="G542" s="18"/>
      <c r="H542" s="19" t="s">
        <v>6</v>
      </c>
      <c r="I542" s="20"/>
      <c r="J542" s="11"/>
    </row>
    <row r="543" ht="15.75" customHeight="1">
      <c r="A543" s="21" t="s">
        <v>38</v>
      </c>
      <c r="B543" s="22" t="s">
        <v>8</v>
      </c>
      <c r="C543" s="23" t="s">
        <v>3</v>
      </c>
      <c r="D543" s="23" t="s">
        <v>9</v>
      </c>
      <c r="E543" s="23" t="s">
        <v>10</v>
      </c>
      <c r="F543" s="23" t="s">
        <v>11</v>
      </c>
      <c r="G543" s="23" t="s">
        <v>12</v>
      </c>
      <c r="H543" s="24"/>
      <c r="I543" s="25"/>
      <c r="J543" s="23" t="s">
        <v>13</v>
      </c>
    </row>
    <row r="544" ht="15.75" customHeight="1">
      <c r="A544" s="11" t="s">
        <v>39</v>
      </c>
      <c r="B544" s="26">
        <v>0.75</v>
      </c>
      <c r="C544" s="27" t="s">
        <v>40</v>
      </c>
      <c r="D544" s="56">
        <v>0.045</v>
      </c>
      <c r="E544" s="28">
        <f t="shared" ref="E544:E555" si="79">B544/D544</f>
        <v>16.66666667</v>
      </c>
      <c r="F544" s="57">
        <v>400.0</v>
      </c>
      <c r="G544" s="28">
        <f t="shared" ref="G544:G555" si="80">F544/E544</f>
        <v>24</v>
      </c>
      <c r="H544" s="30">
        <f t="shared" ref="H544:H555" si="81">($H$2*1)/E544</f>
        <v>0.06</v>
      </c>
      <c r="I544" s="31" t="str">
        <f t="shared" ref="I544:I555" si="82">C544</f>
        <v>lt</v>
      </c>
      <c r="J544" s="32">
        <f t="shared" ref="J544:J548" si="83">H544*F544</f>
        <v>24</v>
      </c>
    </row>
    <row r="545" ht="15.75" customHeight="1">
      <c r="A545" s="54" t="s">
        <v>41</v>
      </c>
      <c r="B545" s="26">
        <v>1.0</v>
      </c>
      <c r="C545" s="27" t="s">
        <v>40</v>
      </c>
      <c r="D545" s="56">
        <v>0.023</v>
      </c>
      <c r="E545" s="28">
        <f t="shared" si="79"/>
        <v>43.47826087</v>
      </c>
      <c r="F545" s="57">
        <v>300.0</v>
      </c>
      <c r="G545" s="28">
        <f t="shared" si="80"/>
        <v>6.9</v>
      </c>
      <c r="H545" s="30">
        <f t="shared" si="81"/>
        <v>0.023</v>
      </c>
      <c r="I545" s="31" t="str">
        <f t="shared" si="82"/>
        <v>lt</v>
      </c>
      <c r="J545" s="32">
        <f t="shared" si="83"/>
        <v>6.9</v>
      </c>
    </row>
    <row r="546" ht="15.75" customHeight="1">
      <c r="A546" s="11" t="s">
        <v>42</v>
      </c>
      <c r="B546" s="26">
        <v>1.0</v>
      </c>
      <c r="C546" s="27" t="s">
        <v>40</v>
      </c>
      <c r="D546" s="56">
        <v>0.023</v>
      </c>
      <c r="E546" s="28">
        <f t="shared" si="79"/>
        <v>43.47826087</v>
      </c>
      <c r="F546" s="57">
        <v>80.0</v>
      </c>
      <c r="G546" s="28">
        <f t="shared" si="80"/>
        <v>1.84</v>
      </c>
      <c r="H546" s="30">
        <f t="shared" si="81"/>
        <v>0.023</v>
      </c>
      <c r="I546" s="31" t="str">
        <f t="shared" si="82"/>
        <v>lt</v>
      </c>
      <c r="J546" s="32">
        <f t="shared" si="83"/>
        <v>1.84</v>
      </c>
    </row>
    <row r="547" ht="15.75" customHeight="1">
      <c r="A547" s="11" t="s">
        <v>43</v>
      </c>
      <c r="B547" s="26">
        <v>1.0</v>
      </c>
      <c r="C547" s="27" t="s">
        <v>17</v>
      </c>
      <c r="D547" s="27">
        <v>0.003</v>
      </c>
      <c r="E547" s="28">
        <f t="shared" si="79"/>
        <v>333.3333333</v>
      </c>
      <c r="F547" s="57">
        <v>50.0</v>
      </c>
      <c r="G547" s="28">
        <f t="shared" si="80"/>
        <v>0.15</v>
      </c>
      <c r="H547" s="30">
        <f t="shared" si="81"/>
        <v>0.003</v>
      </c>
      <c r="I547" s="31" t="str">
        <f t="shared" si="82"/>
        <v>kg</v>
      </c>
      <c r="J547" s="32">
        <f t="shared" si="83"/>
        <v>0.15</v>
      </c>
    </row>
    <row r="548" ht="15.75" customHeight="1">
      <c r="A548" s="10" t="s">
        <v>44</v>
      </c>
      <c r="B548" s="26">
        <v>1.0</v>
      </c>
      <c r="C548" s="27" t="s">
        <v>15</v>
      </c>
      <c r="D548" s="27">
        <v>0.25</v>
      </c>
      <c r="E548" s="28">
        <f t="shared" si="79"/>
        <v>4</v>
      </c>
      <c r="F548" s="57">
        <v>45.0</v>
      </c>
      <c r="G548" s="28">
        <f t="shared" si="80"/>
        <v>11.25</v>
      </c>
      <c r="H548" s="30">
        <f t="shared" si="81"/>
        <v>0.25</v>
      </c>
      <c r="I548" s="31" t="str">
        <f t="shared" si="82"/>
        <v>Kg</v>
      </c>
      <c r="J548" s="32">
        <f t="shared" si="83"/>
        <v>11.25</v>
      </c>
    </row>
    <row r="549" ht="15.75" customHeight="1">
      <c r="A549" s="59" t="s">
        <v>155</v>
      </c>
      <c r="B549" s="26">
        <v>1.0</v>
      </c>
      <c r="C549" s="27" t="s">
        <v>36</v>
      </c>
      <c r="D549" s="56">
        <v>0.14</v>
      </c>
      <c r="E549" s="28">
        <f t="shared" si="79"/>
        <v>7.142857143</v>
      </c>
      <c r="F549" s="57">
        <v>60.0</v>
      </c>
      <c r="G549" s="28">
        <f t="shared" si="80"/>
        <v>8.4</v>
      </c>
      <c r="H549" s="30">
        <f t="shared" si="81"/>
        <v>0.14</v>
      </c>
      <c r="I549" s="31" t="str">
        <f t="shared" si="82"/>
        <v>Lt</v>
      </c>
      <c r="J549" s="32"/>
    </row>
    <row r="550" ht="15.75" customHeight="1">
      <c r="A550" s="11"/>
      <c r="B550" s="26">
        <v>1.0</v>
      </c>
      <c r="C550" s="27" t="s">
        <v>15</v>
      </c>
      <c r="D550" s="27"/>
      <c r="E550" s="28" t="str">
        <f t="shared" si="79"/>
        <v>#DIV/0!</v>
      </c>
      <c r="F550" s="29"/>
      <c r="G550" s="28" t="str">
        <f t="shared" si="80"/>
        <v>#DIV/0!</v>
      </c>
      <c r="H550" s="30" t="str">
        <f t="shared" si="81"/>
        <v>#DIV/0!</v>
      </c>
      <c r="I550" s="31" t="str">
        <f t="shared" si="82"/>
        <v>Kg</v>
      </c>
      <c r="J550" s="32"/>
    </row>
    <row r="551" ht="15.75" customHeight="1">
      <c r="A551" s="11"/>
      <c r="B551" s="26">
        <v>1.0</v>
      </c>
      <c r="C551" s="27" t="s">
        <v>15</v>
      </c>
      <c r="D551" s="27"/>
      <c r="E551" s="28" t="str">
        <f t="shared" si="79"/>
        <v>#DIV/0!</v>
      </c>
      <c r="F551" s="29"/>
      <c r="G551" s="28" t="str">
        <f t="shared" si="80"/>
        <v>#DIV/0!</v>
      </c>
      <c r="H551" s="30" t="str">
        <f t="shared" si="81"/>
        <v>#DIV/0!</v>
      </c>
      <c r="I551" s="31" t="str">
        <f t="shared" si="82"/>
        <v>Kg</v>
      </c>
      <c r="J551" s="32"/>
    </row>
    <row r="552" ht="15.75" customHeight="1">
      <c r="A552" s="11"/>
      <c r="B552" s="26">
        <v>1.0</v>
      </c>
      <c r="C552" s="27" t="s">
        <v>15</v>
      </c>
      <c r="D552" s="27"/>
      <c r="E552" s="28" t="str">
        <f t="shared" si="79"/>
        <v>#DIV/0!</v>
      </c>
      <c r="F552" s="29"/>
      <c r="G552" s="28" t="str">
        <f t="shared" si="80"/>
        <v>#DIV/0!</v>
      </c>
      <c r="H552" s="30" t="str">
        <f t="shared" si="81"/>
        <v>#DIV/0!</v>
      </c>
      <c r="I552" s="31" t="str">
        <f t="shared" si="82"/>
        <v>Kg</v>
      </c>
      <c r="J552" s="32"/>
    </row>
    <row r="553" ht="15.75" customHeight="1">
      <c r="A553" s="11"/>
      <c r="B553" s="26">
        <v>1.0</v>
      </c>
      <c r="C553" s="26" t="s">
        <v>17</v>
      </c>
      <c r="D553" s="33"/>
      <c r="E553" s="28" t="str">
        <f t="shared" si="79"/>
        <v>#DIV/0!</v>
      </c>
      <c r="F553" s="34"/>
      <c r="G553" s="28" t="str">
        <f t="shared" si="80"/>
        <v>#DIV/0!</v>
      </c>
      <c r="H553" s="30" t="str">
        <f t="shared" si="81"/>
        <v>#DIV/0!</v>
      </c>
      <c r="I553" s="31" t="str">
        <f t="shared" si="82"/>
        <v>kg</v>
      </c>
      <c r="J553" s="32"/>
    </row>
    <row r="554" ht="15.75" customHeight="1">
      <c r="A554" s="11"/>
      <c r="B554" s="26">
        <v>1.0</v>
      </c>
      <c r="C554" s="26"/>
      <c r="D554" s="33"/>
      <c r="E554" s="28" t="str">
        <f t="shared" si="79"/>
        <v>#DIV/0!</v>
      </c>
      <c r="F554" s="34"/>
      <c r="G554" s="28" t="str">
        <f t="shared" si="80"/>
        <v>#DIV/0!</v>
      </c>
      <c r="H554" s="30" t="str">
        <f t="shared" si="81"/>
        <v>#DIV/0!</v>
      </c>
      <c r="I554" s="31" t="str">
        <f t="shared" si="82"/>
        <v/>
      </c>
      <c r="J554" s="32"/>
    </row>
    <row r="555" ht="15.75" customHeight="1">
      <c r="A555" s="11"/>
      <c r="B555" s="26">
        <v>1.0</v>
      </c>
      <c r="C555" s="26"/>
      <c r="D555" s="33"/>
      <c r="E555" s="28" t="str">
        <f t="shared" si="79"/>
        <v>#DIV/0!</v>
      </c>
      <c r="F555" s="34"/>
      <c r="G555" s="28" t="str">
        <f t="shared" si="80"/>
        <v>#DIV/0!</v>
      </c>
      <c r="H555" s="30" t="str">
        <f t="shared" si="81"/>
        <v>#DIV/0!</v>
      </c>
      <c r="I555" s="31" t="str">
        <f t="shared" si="82"/>
        <v/>
      </c>
      <c r="J555" s="32"/>
    </row>
    <row r="556" ht="15.75" customHeight="1">
      <c r="A556" s="35"/>
      <c r="B556" s="36"/>
      <c r="C556" s="36" t="s">
        <v>21</v>
      </c>
      <c r="D556" s="37">
        <f>SUM(D544:D553)</f>
        <v>0.484</v>
      </c>
      <c r="E556" s="11"/>
      <c r="F556" s="38"/>
      <c r="G556" s="38"/>
      <c r="H556" s="39" t="s">
        <v>22</v>
      </c>
      <c r="I556" s="15"/>
      <c r="J556" s="28">
        <f>SUM(J544:J555)</f>
        <v>44.14</v>
      </c>
    </row>
    <row r="557" ht="15.75" customHeight="1">
      <c r="A557" s="35"/>
      <c r="B557" s="37"/>
      <c r="C557" s="37"/>
      <c r="D557" s="37"/>
      <c r="E557" s="11"/>
      <c r="F557" s="38"/>
      <c r="G557" s="39" t="s">
        <v>23</v>
      </c>
      <c r="H557" s="40">
        <v>0.25</v>
      </c>
      <c r="I557" s="40"/>
      <c r="J557" s="28">
        <f>J556*H557</f>
        <v>11.035</v>
      </c>
    </row>
    <row r="558" ht="15.75" customHeight="1">
      <c r="A558" s="35"/>
      <c r="B558" s="37"/>
      <c r="C558" s="37"/>
      <c r="D558" s="37"/>
      <c r="E558" s="11"/>
      <c r="F558" s="11"/>
      <c r="G558" s="38"/>
      <c r="H558" s="39" t="s">
        <v>24</v>
      </c>
      <c r="I558" s="15"/>
      <c r="J558" s="28">
        <f>+J556+J557</f>
        <v>55.175</v>
      </c>
    </row>
    <row r="559" ht="15.75" customHeight="1">
      <c r="A559" s="35"/>
      <c r="B559" s="37"/>
      <c r="C559" s="37"/>
      <c r="D559" s="37"/>
      <c r="E559" s="38"/>
      <c r="F559" s="38"/>
      <c r="G559" s="39" t="s">
        <v>25</v>
      </c>
      <c r="H559" s="41">
        <v>0.06</v>
      </c>
      <c r="I559" s="40"/>
      <c r="J559" s="42">
        <f>J558*H559</f>
        <v>3.3105</v>
      </c>
    </row>
    <row r="560" ht="15.75" customHeight="1">
      <c r="A560" s="35"/>
      <c r="B560" s="37"/>
      <c r="C560" s="37"/>
      <c r="D560" s="37"/>
      <c r="E560" s="11"/>
      <c r="F560" s="43"/>
      <c r="G560" s="38"/>
      <c r="H560" s="39" t="s">
        <v>26</v>
      </c>
      <c r="I560" s="15"/>
      <c r="J560" s="28">
        <f>+J558+J559</f>
        <v>58.4855</v>
      </c>
    </row>
    <row r="561" ht="15.75" customHeight="1">
      <c r="A561" s="35"/>
      <c r="B561" s="37"/>
      <c r="C561" s="37"/>
      <c r="D561" s="37"/>
      <c r="E561" s="38"/>
      <c r="F561" s="39"/>
      <c r="G561" s="39" t="s">
        <v>27</v>
      </c>
      <c r="H561" s="63">
        <v>2.8</v>
      </c>
      <c r="I561" s="44"/>
      <c r="J561" s="28">
        <f>J560*H561</f>
        <v>163.7594</v>
      </c>
    </row>
    <row r="562" ht="15.75" customHeight="1">
      <c r="A562" s="35"/>
      <c r="B562" s="37"/>
      <c r="C562" s="37"/>
      <c r="D562" s="37"/>
      <c r="E562" s="11"/>
      <c r="F562" s="15"/>
      <c r="G562" s="38"/>
      <c r="H562" s="39" t="s">
        <v>28</v>
      </c>
      <c r="I562" s="15"/>
      <c r="J562" s="28">
        <f>+J560+J561</f>
        <v>222.2449</v>
      </c>
    </row>
    <row r="563" ht="15.75" customHeight="1">
      <c r="A563" s="35"/>
      <c r="B563" s="37"/>
      <c r="C563" s="37"/>
      <c r="D563" s="37"/>
      <c r="E563" s="11"/>
      <c r="F563" s="15"/>
      <c r="G563" s="45"/>
      <c r="H563" s="39" t="s">
        <v>29</v>
      </c>
      <c r="I563" s="15" t="s">
        <v>30</v>
      </c>
      <c r="J563" s="28">
        <f>J562/H541*1.16</f>
        <v>257.804084</v>
      </c>
    </row>
    <row r="564" ht="15.75" customHeight="1">
      <c r="A564" s="46" t="s">
        <v>31</v>
      </c>
      <c r="B564" s="37"/>
      <c r="C564" s="37"/>
      <c r="D564" s="37"/>
      <c r="E564" s="37"/>
      <c r="F564" s="37"/>
      <c r="G564" s="37"/>
      <c r="H564" s="37"/>
      <c r="I564" s="37"/>
      <c r="J564" s="47"/>
    </row>
    <row r="565" ht="15.75" customHeight="1">
      <c r="A565" s="48"/>
      <c r="B565" s="49"/>
      <c r="C565" s="49"/>
      <c r="D565" s="49"/>
      <c r="E565" s="49"/>
      <c r="F565" s="49"/>
      <c r="G565" s="49"/>
      <c r="H565" s="49"/>
      <c r="I565" s="49"/>
      <c r="J565" s="20"/>
    </row>
    <row r="566" ht="15.75" customHeight="1">
      <c r="A566" s="50"/>
      <c r="J566" s="51"/>
    </row>
    <row r="567" ht="15.75" customHeight="1">
      <c r="A567" s="50"/>
      <c r="J567" s="51"/>
    </row>
    <row r="568" ht="15.75" customHeight="1">
      <c r="A568" s="50"/>
      <c r="J568" s="51"/>
    </row>
    <row r="569" ht="15.75" customHeight="1">
      <c r="A569" s="50"/>
      <c r="J569" s="51"/>
    </row>
    <row r="570" ht="15.75" customHeight="1">
      <c r="A570" s="50"/>
      <c r="J570" s="51"/>
    </row>
    <row r="571" ht="15.75" customHeight="1">
      <c r="A571" s="50"/>
      <c r="J571" s="51"/>
    </row>
    <row r="572" ht="15.75" customHeight="1">
      <c r="A572" s="50"/>
      <c r="J572" s="51"/>
    </row>
    <row r="573" ht="15.75" customHeight="1">
      <c r="A573" s="50"/>
      <c r="J573" s="51"/>
    </row>
    <row r="574" ht="15.75" customHeight="1">
      <c r="A574" s="50"/>
      <c r="J574" s="51"/>
    </row>
    <row r="575" ht="15.75" customHeight="1">
      <c r="A575" s="24"/>
      <c r="B575" s="52"/>
      <c r="C575" s="52"/>
      <c r="D575" s="52"/>
      <c r="E575" s="52"/>
      <c r="F575" s="52"/>
      <c r="G575" s="52"/>
      <c r="H575" s="52"/>
      <c r="I575" s="52"/>
      <c r="J575" s="25"/>
    </row>
    <row r="576" ht="15.75" customHeight="1"/>
    <row r="577" ht="15.75" customHeight="1"/>
    <row r="578" ht="15.75" customHeight="1"/>
    <row r="579" ht="15.75" customHeight="1">
      <c r="A579" s="1"/>
      <c r="B579" s="2" t="s">
        <v>0</v>
      </c>
      <c r="C579" s="3"/>
      <c r="D579" s="4"/>
      <c r="E579" s="4"/>
      <c r="F579" s="5"/>
      <c r="G579" s="6"/>
      <c r="H579" s="6"/>
      <c r="I579" s="7"/>
      <c r="J579" s="8"/>
    </row>
    <row r="580" ht="15.75" customHeight="1">
      <c r="A580" s="9" t="s">
        <v>1</v>
      </c>
      <c r="B580" s="10"/>
      <c r="C580" s="11"/>
      <c r="D580" s="11"/>
      <c r="E580" s="11"/>
      <c r="F580" s="11"/>
      <c r="G580" s="12" t="s">
        <v>2</v>
      </c>
      <c r="H580" s="13">
        <v>1.0</v>
      </c>
      <c r="I580" s="14"/>
      <c r="J580" s="15"/>
    </row>
    <row r="581" ht="15.75" customHeight="1">
      <c r="A581" s="16"/>
      <c r="B581" s="17" t="s">
        <v>3</v>
      </c>
      <c r="C581" s="18"/>
      <c r="D581" s="17" t="s">
        <v>4</v>
      </c>
      <c r="E581" s="18"/>
      <c r="F581" s="17" t="s">
        <v>5</v>
      </c>
      <c r="G581" s="18"/>
      <c r="H581" s="19" t="s">
        <v>6</v>
      </c>
      <c r="I581" s="20"/>
      <c r="J581" s="11"/>
    </row>
    <row r="582" ht="15.75" customHeight="1">
      <c r="A582" s="58" t="s">
        <v>156</v>
      </c>
      <c r="B582" s="22" t="s">
        <v>8</v>
      </c>
      <c r="C582" s="23" t="s">
        <v>3</v>
      </c>
      <c r="D582" s="23" t="s">
        <v>9</v>
      </c>
      <c r="E582" s="23" t="s">
        <v>10</v>
      </c>
      <c r="F582" s="23" t="s">
        <v>11</v>
      </c>
      <c r="G582" s="23" t="s">
        <v>12</v>
      </c>
      <c r="H582" s="24"/>
      <c r="I582" s="25"/>
      <c r="J582" s="23" t="s">
        <v>13</v>
      </c>
    </row>
    <row r="583" ht="15.75" customHeight="1">
      <c r="A583" s="11" t="s">
        <v>39</v>
      </c>
      <c r="B583" s="55">
        <v>0.75</v>
      </c>
      <c r="C583" s="56" t="s">
        <v>40</v>
      </c>
      <c r="D583" s="56">
        <v>0.045</v>
      </c>
      <c r="E583" s="28">
        <f t="shared" ref="E583:E594" si="84">B583/D583</f>
        <v>16.66666667</v>
      </c>
      <c r="F583" s="57">
        <v>400.0</v>
      </c>
      <c r="G583" s="28">
        <f t="shared" ref="G583:G594" si="85">F583/E583</f>
        <v>24</v>
      </c>
      <c r="H583" s="30">
        <f t="shared" ref="H583:H594" si="86">($H$2*1)/E583</f>
        <v>0.06</v>
      </c>
      <c r="I583" s="31" t="str">
        <f t="shared" ref="I583:I594" si="87">C583</f>
        <v>lt</v>
      </c>
      <c r="J583" s="32">
        <f t="shared" ref="J583:J586" si="88">H583*F583</f>
        <v>24</v>
      </c>
    </row>
    <row r="584" ht="15.75" customHeight="1">
      <c r="A584" s="54" t="s">
        <v>157</v>
      </c>
      <c r="B584" s="26">
        <v>1.0</v>
      </c>
      <c r="C584" s="56" t="s">
        <v>40</v>
      </c>
      <c r="D584" s="56">
        <v>0.045</v>
      </c>
      <c r="E584" s="28">
        <f t="shared" si="84"/>
        <v>22.22222222</v>
      </c>
      <c r="F584" s="57">
        <v>190.0</v>
      </c>
      <c r="G584" s="28">
        <f t="shared" si="85"/>
        <v>8.55</v>
      </c>
      <c r="H584" s="30">
        <f t="shared" si="86"/>
        <v>0.045</v>
      </c>
      <c r="I584" s="31" t="str">
        <f t="shared" si="87"/>
        <v>lt</v>
      </c>
      <c r="J584" s="32">
        <f t="shared" si="88"/>
        <v>8.55</v>
      </c>
    </row>
    <row r="585" ht="15.75" customHeight="1">
      <c r="A585" s="11" t="s">
        <v>53</v>
      </c>
      <c r="B585" s="55">
        <v>0.35</v>
      </c>
      <c r="C585" s="56" t="s">
        <v>40</v>
      </c>
      <c r="D585" s="56">
        <v>0.005</v>
      </c>
      <c r="E585" s="28">
        <f t="shared" si="84"/>
        <v>70</v>
      </c>
      <c r="F585" s="57">
        <v>600.0</v>
      </c>
      <c r="G585" s="28">
        <f t="shared" si="85"/>
        <v>8.571428571</v>
      </c>
      <c r="H585" s="30">
        <f t="shared" si="86"/>
        <v>0.01428571429</v>
      </c>
      <c r="I585" s="31" t="str">
        <f t="shared" si="87"/>
        <v>lt</v>
      </c>
      <c r="J585" s="32">
        <f t="shared" si="88"/>
        <v>8.571428571</v>
      </c>
    </row>
    <row r="586" ht="15.75" customHeight="1">
      <c r="A586" s="54" t="s">
        <v>158</v>
      </c>
      <c r="B586" s="55">
        <v>0.03</v>
      </c>
      <c r="C586" s="27" t="s">
        <v>15</v>
      </c>
      <c r="D586" s="56">
        <v>0.005</v>
      </c>
      <c r="E586" s="28">
        <f t="shared" si="84"/>
        <v>6</v>
      </c>
      <c r="F586" s="57">
        <v>40.0</v>
      </c>
      <c r="G586" s="28">
        <f t="shared" si="85"/>
        <v>6.666666667</v>
      </c>
      <c r="H586" s="30">
        <f t="shared" si="86"/>
        <v>0.1666666667</v>
      </c>
      <c r="I586" s="31" t="str">
        <f t="shared" si="87"/>
        <v>Kg</v>
      </c>
      <c r="J586" s="32">
        <f t="shared" si="88"/>
        <v>6.666666667</v>
      </c>
    </row>
    <row r="587" ht="15.75" customHeight="1">
      <c r="A587" s="10"/>
      <c r="B587" s="26">
        <v>1.0</v>
      </c>
      <c r="C587" s="27" t="s">
        <v>15</v>
      </c>
      <c r="D587" s="27"/>
      <c r="E587" s="28" t="str">
        <f t="shared" si="84"/>
        <v>#DIV/0!</v>
      </c>
      <c r="F587" s="29"/>
      <c r="G587" s="28" t="str">
        <f t="shared" si="85"/>
        <v>#DIV/0!</v>
      </c>
      <c r="H587" s="30" t="str">
        <f t="shared" si="86"/>
        <v>#DIV/0!</v>
      </c>
      <c r="I587" s="31" t="str">
        <f t="shared" si="87"/>
        <v>Kg</v>
      </c>
      <c r="J587" s="32"/>
    </row>
    <row r="588" ht="15.75" customHeight="1">
      <c r="A588" s="10"/>
      <c r="B588" s="26">
        <v>1.0</v>
      </c>
      <c r="C588" s="27" t="s">
        <v>36</v>
      </c>
      <c r="D588" s="27"/>
      <c r="E588" s="28" t="str">
        <f t="shared" si="84"/>
        <v>#DIV/0!</v>
      </c>
      <c r="F588" s="29"/>
      <c r="G588" s="28" t="str">
        <f t="shared" si="85"/>
        <v>#DIV/0!</v>
      </c>
      <c r="H588" s="30" t="str">
        <f t="shared" si="86"/>
        <v>#DIV/0!</v>
      </c>
      <c r="I588" s="31" t="str">
        <f t="shared" si="87"/>
        <v>Lt</v>
      </c>
      <c r="J588" s="32"/>
    </row>
    <row r="589" ht="15.75" customHeight="1">
      <c r="A589" s="11"/>
      <c r="B589" s="26">
        <v>1.0</v>
      </c>
      <c r="C589" s="27" t="s">
        <v>15</v>
      </c>
      <c r="D589" s="27"/>
      <c r="E589" s="28" t="str">
        <f t="shared" si="84"/>
        <v>#DIV/0!</v>
      </c>
      <c r="F589" s="29"/>
      <c r="G589" s="28" t="str">
        <f t="shared" si="85"/>
        <v>#DIV/0!</v>
      </c>
      <c r="H589" s="30" t="str">
        <f t="shared" si="86"/>
        <v>#DIV/0!</v>
      </c>
      <c r="I589" s="31" t="str">
        <f t="shared" si="87"/>
        <v>Kg</v>
      </c>
      <c r="J589" s="32"/>
    </row>
    <row r="590" ht="15.75" customHeight="1">
      <c r="A590" s="11"/>
      <c r="B590" s="26">
        <v>1.0</v>
      </c>
      <c r="C590" s="27" t="s">
        <v>15</v>
      </c>
      <c r="D590" s="27"/>
      <c r="E590" s="28" t="str">
        <f t="shared" si="84"/>
        <v>#DIV/0!</v>
      </c>
      <c r="F590" s="29"/>
      <c r="G590" s="28" t="str">
        <f t="shared" si="85"/>
        <v>#DIV/0!</v>
      </c>
      <c r="H590" s="30" t="str">
        <f t="shared" si="86"/>
        <v>#DIV/0!</v>
      </c>
      <c r="I590" s="31" t="str">
        <f t="shared" si="87"/>
        <v>Kg</v>
      </c>
      <c r="J590" s="32"/>
    </row>
    <row r="591" ht="15.75" customHeight="1">
      <c r="A591" s="11"/>
      <c r="B591" s="26">
        <v>1.0</v>
      </c>
      <c r="C591" s="27" t="s">
        <v>15</v>
      </c>
      <c r="D591" s="27"/>
      <c r="E591" s="28" t="str">
        <f t="shared" si="84"/>
        <v>#DIV/0!</v>
      </c>
      <c r="F591" s="29"/>
      <c r="G591" s="28" t="str">
        <f t="shared" si="85"/>
        <v>#DIV/0!</v>
      </c>
      <c r="H591" s="30" t="str">
        <f t="shared" si="86"/>
        <v>#DIV/0!</v>
      </c>
      <c r="I591" s="31" t="str">
        <f t="shared" si="87"/>
        <v>Kg</v>
      </c>
      <c r="J591" s="32"/>
    </row>
    <row r="592" ht="15.75" customHeight="1">
      <c r="A592" s="11"/>
      <c r="B592" s="26">
        <v>1.0</v>
      </c>
      <c r="C592" s="26" t="s">
        <v>17</v>
      </c>
      <c r="D592" s="33"/>
      <c r="E592" s="28" t="str">
        <f t="shared" si="84"/>
        <v>#DIV/0!</v>
      </c>
      <c r="F592" s="34"/>
      <c r="G592" s="28" t="str">
        <f t="shared" si="85"/>
        <v>#DIV/0!</v>
      </c>
      <c r="H592" s="30" t="str">
        <f t="shared" si="86"/>
        <v>#DIV/0!</v>
      </c>
      <c r="I592" s="31" t="str">
        <f t="shared" si="87"/>
        <v>kg</v>
      </c>
      <c r="J592" s="32"/>
    </row>
    <row r="593" ht="15.75" customHeight="1">
      <c r="A593" s="11"/>
      <c r="B593" s="26">
        <v>1.0</v>
      </c>
      <c r="C593" s="26"/>
      <c r="D593" s="33"/>
      <c r="E593" s="28" t="str">
        <f t="shared" si="84"/>
        <v>#DIV/0!</v>
      </c>
      <c r="F593" s="34"/>
      <c r="G593" s="28" t="str">
        <f t="shared" si="85"/>
        <v>#DIV/0!</v>
      </c>
      <c r="H593" s="30" t="str">
        <f t="shared" si="86"/>
        <v>#DIV/0!</v>
      </c>
      <c r="I593" s="31" t="str">
        <f t="shared" si="87"/>
        <v/>
      </c>
      <c r="J593" s="32"/>
    </row>
    <row r="594" ht="15.75" customHeight="1">
      <c r="A594" s="11"/>
      <c r="B594" s="26">
        <v>1.0</v>
      </c>
      <c r="C594" s="26"/>
      <c r="D594" s="33"/>
      <c r="E594" s="28" t="str">
        <f t="shared" si="84"/>
        <v>#DIV/0!</v>
      </c>
      <c r="F594" s="34"/>
      <c r="G594" s="28" t="str">
        <f t="shared" si="85"/>
        <v>#DIV/0!</v>
      </c>
      <c r="H594" s="30" t="str">
        <f t="shared" si="86"/>
        <v>#DIV/0!</v>
      </c>
      <c r="I594" s="31" t="str">
        <f t="shared" si="87"/>
        <v/>
      </c>
      <c r="J594" s="32"/>
    </row>
    <row r="595" ht="15.75" customHeight="1">
      <c r="A595" s="35"/>
      <c r="B595" s="36"/>
      <c r="C595" s="36" t="s">
        <v>21</v>
      </c>
      <c r="D595" s="37">
        <f>SUM(D583:D592)</f>
        <v>0.1</v>
      </c>
      <c r="E595" s="11"/>
      <c r="F595" s="38"/>
      <c r="G595" s="38"/>
      <c r="H595" s="39" t="s">
        <v>22</v>
      </c>
      <c r="I595" s="15"/>
      <c r="J595" s="28">
        <f>SUM(J583:J594)</f>
        <v>47.78809524</v>
      </c>
    </row>
    <row r="596" ht="15.75" customHeight="1">
      <c r="A596" s="35"/>
      <c r="B596" s="37"/>
      <c r="C596" s="37"/>
      <c r="D596" s="37"/>
      <c r="E596" s="11"/>
      <c r="F596" s="38"/>
      <c r="G596" s="39" t="s">
        <v>23</v>
      </c>
      <c r="H596" s="40">
        <v>0.25</v>
      </c>
      <c r="I596" s="40"/>
      <c r="J596" s="28">
        <f>J595*H596</f>
        <v>11.94702381</v>
      </c>
    </row>
    <row r="597" ht="15.75" customHeight="1">
      <c r="A597" s="35"/>
      <c r="B597" s="37"/>
      <c r="C597" s="37"/>
      <c r="D597" s="37"/>
      <c r="E597" s="11"/>
      <c r="F597" s="11"/>
      <c r="G597" s="38"/>
      <c r="H597" s="39" t="s">
        <v>24</v>
      </c>
      <c r="I597" s="15"/>
      <c r="J597" s="28">
        <f>+J595+J596</f>
        <v>59.73511905</v>
      </c>
    </row>
    <row r="598" ht="15.75" customHeight="1">
      <c r="A598" s="35"/>
      <c r="B598" s="37"/>
      <c r="C598" s="37"/>
      <c r="D598" s="37"/>
      <c r="E598" s="38"/>
      <c r="F598" s="38"/>
      <c r="G598" s="39" t="s">
        <v>25</v>
      </c>
      <c r="H598" s="41">
        <v>0.06</v>
      </c>
      <c r="I598" s="40"/>
      <c r="J598" s="42">
        <f>J597*H598</f>
        <v>3.584107143</v>
      </c>
    </row>
    <row r="599" ht="15.75" customHeight="1">
      <c r="A599" s="35"/>
      <c r="B599" s="37"/>
      <c r="C599" s="37"/>
      <c r="D599" s="37"/>
      <c r="E599" s="11"/>
      <c r="F599" s="43"/>
      <c r="G599" s="38"/>
      <c r="H599" s="39" t="s">
        <v>26</v>
      </c>
      <c r="I599" s="15"/>
      <c r="J599" s="28">
        <f>+J597+J598</f>
        <v>63.31922619</v>
      </c>
    </row>
    <row r="600" ht="15.75" customHeight="1">
      <c r="A600" s="35"/>
      <c r="B600" s="37"/>
      <c r="C600" s="37"/>
      <c r="D600" s="37"/>
      <c r="E600" s="38"/>
      <c r="F600" s="39"/>
      <c r="G600" s="39" t="s">
        <v>27</v>
      </c>
      <c r="H600" s="63">
        <v>2.8</v>
      </c>
      <c r="I600" s="44"/>
      <c r="J600" s="28">
        <f>J599*H600</f>
        <v>177.2938333</v>
      </c>
    </row>
    <row r="601" ht="15.75" customHeight="1">
      <c r="A601" s="35"/>
      <c r="B601" s="37"/>
      <c r="C601" s="37"/>
      <c r="D601" s="37"/>
      <c r="E601" s="11"/>
      <c r="F601" s="15"/>
      <c r="G601" s="38"/>
      <c r="H601" s="39" t="s">
        <v>28</v>
      </c>
      <c r="I601" s="15"/>
      <c r="J601" s="28">
        <f>+J599+J600</f>
        <v>240.6130595</v>
      </c>
    </row>
    <row r="602" ht="15.75" customHeight="1">
      <c r="A602" s="35"/>
      <c r="B602" s="37"/>
      <c r="C602" s="37"/>
      <c r="D602" s="37"/>
      <c r="E602" s="11"/>
      <c r="F602" s="15"/>
      <c r="G602" s="45"/>
      <c r="H602" s="39" t="s">
        <v>29</v>
      </c>
      <c r="I602" s="15" t="s">
        <v>30</v>
      </c>
      <c r="J602" s="28">
        <f>J601/H580*1.16</f>
        <v>279.111149</v>
      </c>
    </row>
    <row r="603" ht="15.75" customHeight="1">
      <c r="A603" s="46" t="s">
        <v>31</v>
      </c>
      <c r="B603" s="37"/>
      <c r="C603" s="37"/>
      <c r="D603" s="37"/>
      <c r="E603" s="37"/>
      <c r="F603" s="37"/>
      <c r="G603" s="37"/>
      <c r="H603" s="37"/>
      <c r="I603" s="37"/>
      <c r="J603" s="47"/>
    </row>
    <row r="604" ht="15.75" customHeight="1">
      <c r="A604" s="48" t="s">
        <v>55</v>
      </c>
      <c r="B604" s="49"/>
      <c r="C604" s="49"/>
      <c r="D604" s="49"/>
      <c r="E604" s="49"/>
      <c r="F604" s="49"/>
      <c r="G604" s="49"/>
      <c r="H604" s="49"/>
      <c r="I604" s="49"/>
      <c r="J604" s="20"/>
    </row>
    <row r="605" ht="15.75" customHeight="1">
      <c r="A605" s="50"/>
      <c r="J605" s="51"/>
    </row>
    <row r="606" ht="15.75" customHeight="1">
      <c r="A606" s="50"/>
      <c r="J606" s="51"/>
    </row>
    <row r="607" ht="15.75" customHeight="1">
      <c r="A607" s="50"/>
      <c r="J607" s="51"/>
    </row>
    <row r="608" ht="15.75" customHeight="1">
      <c r="A608" s="50"/>
      <c r="J608" s="51"/>
    </row>
    <row r="609" ht="15.75" customHeight="1">
      <c r="A609" s="50"/>
      <c r="J609" s="51"/>
    </row>
    <row r="610" ht="15.75" customHeight="1">
      <c r="A610" s="50"/>
      <c r="J610" s="51"/>
    </row>
    <row r="611" ht="15.75" customHeight="1">
      <c r="A611" s="50"/>
      <c r="J611" s="51"/>
    </row>
    <row r="612" ht="15.75" customHeight="1">
      <c r="A612" s="50"/>
      <c r="J612" s="51"/>
    </row>
    <row r="613" ht="15.75" customHeight="1">
      <c r="A613" s="50"/>
      <c r="J613" s="51"/>
    </row>
    <row r="614" ht="15.75" customHeight="1">
      <c r="A614" s="24"/>
      <c r="B614" s="52"/>
      <c r="C614" s="52"/>
      <c r="D614" s="52"/>
      <c r="E614" s="52"/>
      <c r="F614" s="52"/>
      <c r="G614" s="52"/>
      <c r="H614" s="52"/>
      <c r="I614" s="52"/>
      <c r="J614" s="25"/>
    </row>
    <row r="615" ht="15.75" customHeight="1"/>
    <row r="616" ht="15.75" customHeight="1"/>
    <row r="617" ht="15.75" customHeight="1"/>
    <row r="618" ht="15.75" customHeight="1"/>
    <row r="619" ht="15.75" customHeight="1">
      <c r="A619" s="1"/>
      <c r="B619" s="2" t="s">
        <v>0</v>
      </c>
      <c r="C619" s="3"/>
      <c r="D619" s="4"/>
      <c r="E619" s="4"/>
      <c r="F619" s="5"/>
      <c r="G619" s="6"/>
      <c r="H619" s="6"/>
      <c r="I619" s="7"/>
      <c r="J619" s="8"/>
    </row>
    <row r="620" ht="15.75" customHeight="1">
      <c r="A620" s="9" t="s">
        <v>1</v>
      </c>
      <c r="B620" s="10"/>
      <c r="C620" s="11"/>
      <c r="D620" s="11"/>
      <c r="E620" s="11"/>
      <c r="F620" s="11"/>
      <c r="G620" s="12" t="s">
        <v>2</v>
      </c>
      <c r="H620" s="60">
        <v>30.0</v>
      </c>
      <c r="I620" s="14"/>
      <c r="J620" s="15"/>
    </row>
    <row r="621" ht="15.75" customHeight="1">
      <c r="A621" s="16"/>
      <c r="B621" s="17" t="s">
        <v>3</v>
      </c>
      <c r="C621" s="18"/>
      <c r="D621" s="17" t="s">
        <v>4</v>
      </c>
      <c r="E621" s="18"/>
      <c r="F621" s="17" t="s">
        <v>5</v>
      </c>
      <c r="G621" s="18"/>
      <c r="H621" s="19" t="s">
        <v>6</v>
      </c>
      <c r="I621" s="20"/>
      <c r="J621" s="11"/>
    </row>
    <row r="622" ht="15.75" customHeight="1">
      <c r="A622" s="58" t="s">
        <v>159</v>
      </c>
      <c r="B622" s="22" t="s">
        <v>8</v>
      </c>
      <c r="C622" s="23" t="s">
        <v>3</v>
      </c>
      <c r="D622" s="23" t="s">
        <v>9</v>
      </c>
      <c r="E622" s="23" t="s">
        <v>10</v>
      </c>
      <c r="F622" s="23" t="s">
        <v>11</v>
      </c>
      <c r="G622" s="23" t="s">
        <v>12</v>
      </c>
      <c r="H622" s="24"/>
      <c r="I622" s="25"/>
      <c r="J622" s="23" t="s">
        <v>13</v>
      </c>
    </row>
    <row r="623" ht="15.75" customHeight="1">
      <c r="A623" s="54" t="s">
        <v>96</v>
      </c>
      <c r="B623" s="55">
        <v>0.75</v>
      </c>
      <c r="C623" s="56" t="s">
        <v>40</v>
      </c>
      <c r="D623" s="56">
        <v>0.025</v>
      </c>
      <c r="E623" s="28">
        <f t="shared" ref="E623:E633" si="89">B623/D623</f>
        <v>30</v>
      </c>
      <c r="F623" s="57">
        <v>310.0</v>
      </c>
      <c r="G623" s="28">
        <f t="shared" ref="G623:G633" si="90">F623/E623</f>
        <v>10.33333333</v>
      </c>
      <c r="H623" s="30">
        <f t="shared" ref="H623:H630" si="91">($H$620*1)/E623</f>
        <v>1</v>
      </c>
      <c r="I623" s="31" t="str">
        <f t="shared" ref="I623:I630" si="92">C623</f>
        <v>lt</v>
      </c>
      <c r="J623" s="32">
        <f t="shared" ref="J623:J629" si="93">H623*F623</f>
        <v>310</v>
      </c>
    </row>
    <row r="624" ht="15.75" customHeight="1">
      <c r="A624" s="54" t="s">
        <v>160</v>
      </c>
      <c r="B624" s="55">
        <v>0.96</v>
      </c>
      <c r="C624" s="56" t="s">
        <v>40</v>
      </c>
      <c r="D624" s="56">
        <v>0.01</v>
      </c>
      <c r="E624" s="28">
        <f t="shared" si="89"/>
        <v>96</v>
      </c>
      <c r="F624" s="57">
        <v>40.0</v>
      </c>
      <c r="G624" s="28">
        <f t="shared" si="90"/>
        <v>0.4166666667</v>
      </c>
      <c r="H624" s="30">
        <f t="shared" si="91"/>
        <v>0.3125</v>
      </c>
      <c r="I624" s="31" t="str">
        <f t="shared" si="92"/>
        <v>lt</v>
      </c>
      <c r="J624" s="32">
        <f t="shared" si="93"/>
        <v>12.5</v>
      </c>
    </row>
    <row r="625" ht="15.75" customHeight="1">
      <c r="A625" s="54" t="s">
        <v>161</v>
      </c>
      <c r="B625" s="55">
        <v>0.28</v>
      </c>
      <c r="C625" s="56" t="s">
        <v>40</v>
      </c>
      <c r="D625" s="56">
        <v>0.001</v>
      </c>
      <c r="E625" s="28">
        <f t="shared" si="89"/>
        <v>280</v>
      </c>
      <c r="F625" s="57">
        <v>400.0</v>
      </c>
      <c r="G625" s="28">
        <f t="shared" si="90"/>
        <v>1.428571429</v>
      </c>
      <c r="H625" s="30">
        <f t="shared" si="91"/>
        <v>0.1071428571</v>
      </c>
      <c r="I625" s="31" t="str">
        <f t="shared" si="92"/>
        <v>lt</v>
      </c>
      <c r="J625" s="32">
        <f t="shared" si="93"/>
        <v>42.85714286</v>
      </c>
    </row>
    <row r="626" ht="15.75" customHeight="1">
      <c r="A626" s="54" t="s">
        <v>162</v>
      </c>
      <c r="B626" s="55">
        <v>1.5</v>
      </c>
      <c r="C626" s="56" t="s">
        <v>40</v>
      </c>
      <c r="D626" s="56">
        <v>0.08</v>
      </c>
      <c r="E626" s="28">
        <f t="shared" si="89"/>
        <v>18.75</v>
      </c>
      <c r="F626" s="57">
        <v>80.0</v>
      </c>
      <c r="G626" s="28">
        <f t="shared" si="90"/>
        <v>4.266666667</v>
      </c>
      <c r="H626" s="30">
        <f t="shared" si="91"/>
        <v>1.6</v>
      </c>
      <c r="I626" s="31" t="str">
        <f t="shared" si="92"/>
        <v>lt</v>
      </c>
      <c r="J626" s="32">
        <f t="shared" si="93"/>
        <v>128</v>
      </c>
    </row>
    <row r="627" ht="15.75" customHeight="1">
      <c r="A627" s="59" t="s">
        <v>44</v>
      </c>
      <c r="B627" s="55">
        <v>5.0</v>
      </c>
      <c r="C627" s="27" t="s">
        <v>15</v>
      </c>
      <c r="D627" s="56">
        <v>0.2</v>
      </c>
      <c r="E627" s="28">
        <f t="shared" si="89"/>
        <v>25</v>
      </c>
      <c r="F627" s="57">
        <v>60.0</v>
      </c>
      <c r="G627" s="28">
        <f t="shared" si="90"/>
        <v>2.4</v>
      </c>
      <c r="H627" s="30">
        <f t="shared" si="91"/>
        <v>1.2</v>
      </c>
      <c r="I627" s="31" t="str">
        <f t="shared" si="92"/>
        <v>Kg</v>
      </c>
      <c r="J627" s="32">
        <f t="shared" si="93"/>
        <v>72</v>
      </c>
    </row>
    <row r="628" ht="15.75" customHeight="1">
      <c r="A628" s="59" t="s">
        <v>128</v>
      </c>
      <c r="B628" s="26">
        <v>1.0</v>
      </c>
      <c r="C628" s="56" t="s">
        <v>17</v>
      </c>
      <c r="D628" s="56">
        <v>0.005</v>
      </c>
      <c r="E628" s="28">
        <f t="shared" si="89"/>
        <v>200</v>
      </c>
      <c r="F628" s="57">
        <v>60.0</v>
      </c>
      <c r="G628" s="28">
        <f t="shared" si="90"/>
        <v>0.3</v>
      </c>
      <c r="H628" s="30">
        <f t="shared" si="91"/>
        <v>0.15</v>
      </c>
      <c r="I628" s="31" t="str">
        <f t="shared" si="92"/>
        <v>kg</v>
      </c>
      <c r="J628" s="32">
        <f t="shared" si="93"/>
        <v>9</v>
      </c>
    </row>
    <row r="629" ht="15.75" customHeight="1">
      <c r="A629" s="54" t="s">
        <v>163</v>
      </c>
      <c r="B629" s="55">
        <v>0.03</v>
      </c>
      <c r="C629" s="27" t="s">
        <v>15</v>
      </c>
      <c r="D629" s="56">
        <v>0.002</v>
      </c>
      <c r="E629" s="28">
        <f t="shared" si="89"/>
        <v>15</v>
      </c>
      <c r="F629" s="57">
        <v>65.0</v>
      </c>
      <c r="G629" s="28">
        <f t="shared" si="90"/>
        <v>4.333333333</v>
      </c>
      <c r="H629" s="30">
        <f t="shared" si="91"/>
        <v>2</v>
      </c>
      <c r="I629" s="31" t="str">
        <f t="shared" si="92"/>
        <v>Kg</v>
      </c>
      <c r="J629" s="32">
        <f t="shared" si="93"/>
        <v>130</v>
      </c>
    </row>
    <row r="630" ht="15.75" customHeight="1">
      <c r="A630" s="54" t="s">
        <v>164</v>
      </c>
      <c r="B630" s="26">
        <v>1.0</v>
      </c>
      <c r="C630" s="56" t="s">
        <v>73</v>
      </c>
      <c r="D630" s="56">
        <v>60.0</v>
      </c>
      <c r="E630" s="28">
        <f t="shared" si="89"/>
        <v>0.01666666667</v>
      </c>
      <c r="F630" s="57">
        <v>15.0</v>
      </c>
      <c r="G630" s="28">
        <f t="shared" si="90"/>
        <v>900</v>
      </c>
      <c r="H630" s="30">
        <f t="shared" si="91"/>
        <v>1800</v>
      </c>
      <c r="I630" s="31" t="str">
        <f t="shared" si="92"/>
        <v>pza</v>
      </c>
      <c r="J630" s="32"/>
      <c r="K630" s="77">
        <v>900.0</v>
      </c>
    </row>
    <row r="631" ht="15.75" customHeight="1">
      <c r="A631" s="11"/>
      <c r="B631" s="26">
        <v>1.0</v>
      </c>
      <c r="C631" s="26" t="s">
        <v>17</v>
      </c>
      <c r="D631" s="33"/>
      <c r="E631" s="28" t="str">
        <f t="shared" si="89"/>
        <v>#DIV/0!</v>
      </c>
      <c r="F631" s="34"/>
      <c r="G631" s="28" t="str">
        <f t="shared" si="90"/>
        <v>#DIV/0!</v>
      </c>
      <c r="H631" s="30" t="str">
        <f t="shared" ref="H631:H633" si="94">($H$2*1)/E631</f>
        <v>#DIV/0!</v>
      </c>
      <c r="I631" s="31"/>
      <c r="J631" s="32"/>
    </row>
    <row r="632" ht="15.75" customHeight="1">
      <c r="A632" s="11"/>
      <c r="B632" s="26">
        <v>1.0</v>
      </c>
      <c r="C632" s="26"/>
      <c r="D632" s="33"/>
      <c r="E632" s="28" t="str">
        <f t="shared" si="89"/>
        <v>#DIV/0!</v>
      </c>
      <c r="F632" s="34"/>
      <c r="G632" s="28" t="str">
        <f t="shared" si="90"/>
        <v>#DIV/0!</v>
      </c>
      <c r="H632" s="30" t="str">
        <f t="shared" si="94"/>
        <v>#DIV/0!</v>
      </c>
      <c r="I632" s="31" t="str">
        <f t="shared" ref="I632:I633" si="95">C632</f>
        <v/>
      </c>
      <c r="J632" s="32"/>
    </row>
    <row r="633" ht="15.75" customHeight="1">
      <c r="A633" s="11"/>
      <c r="B633" s="26">
        <v>1.0</v>
      </c>
      <c r="C633" s="26"/>
      <c r="D633" s="33"/>
      <c r="E633" s="28" t="str">
        <f t="shared" si="89"/>
        <v>#DIV/0!</v>
      </c>
      <c r="F633" s="34"/>
      <c r="G633" s="28" t="str">
        <f t="shared" si="90"/>
        <v>#DIV/0!</v>
      </c>
      <c r="H633" s="30" t="str">
        <f t="shared" si="94"/>
        <v>#DIV/0!</v>
      </c>
      <c r="I633" s="31" t="str">
        <f t="shared" si="95"/>
        <v/>
      </c>
      <c r="J633" s="32"/>
    </row>
    <row r="634" ht="15.75" customHeight="1">
      <c r="A634" s="35"/>
      <c r="B634" s="36"/>
      <c r="C634" s="36" t="s">
        <v>21</v>
      </c>
      <c r="D634" s="37">
        <f>SUM(D623:D631)</f>
        <v>60.323</v>
      </c>
      <c r="E634" s="11"/>
      <c r="F634" s="38"/>
      <c r="G634" s="38"/>
      <c r="H634" s="39" t="s">
        <v>22</v>
      </c>
      <c r="I634" s="15"/>
      <c r="J634" s="28">
        <f>SUM(J623:J633)</f>
        <v>704.3571429</v>
      </c>
    </row>
    <row r="635" ht="15.75" customHeight="1">
      <c r="A635" s="35"/>
      <c r="B635" s="37"/>
      <c r="C635" s="37"/>
      <c r="D635" s="37"/>
      <c r="E635" s="11"/>
      <c r="F635" s="38"/>
      <c r="G635" s="39" t="s">
        <v>23</v>
      </c>
      <c r="H635" s="62">
        <v>0.15</v>
      </c>
      <c r="I635" s="40"/>
      <c r="J635" s="28">
        <f>J634*H635</f>
        <v>105.6535714</v>
      </c>
    </row>
    <row r="636" ht="15.75" customHeight="1">
      <c r="A636" s="35"/>
      <c r="B636" s="37"/>
      <c r="C636" s="37"/>
      <c r="D636" s="37"/>
      <c r="E636" s="11"/>
      <c r="F636" s="11"/>
      <c r="G636" s="38"/>
      <c r="H636" s="39" t="s">
        <v>24</v>
      </c>
      <c r="I636" s="15"/>
      <c r="J636" s="28">
        <f>+J634+J635</f>
        <v>810.0107143</v>
      </c>
    </row>
    <row r="637" ht="15.75" customHeight="1">
      <c r="A637" s="35"/>
      <c r="B637" s="37"/>
      <c r="C637" s="37"/>
      <c r="D637" s="37"/>
      <c r="E637" s="38"/>
      <c r="F637" s="38"/>
      <c r="G637" s="39" t="s">
        <v>25</v>
      </c>
      <c r="H637" s="41">
        <v>0.06</v>
      </c>
      <c r="I637" s="40"/>
      <c r="J637" s="42">
        <f>J636*H637</f>
        <v>48.60064286</v>
      </c>
    </row>
    <row r="638" ht="15.75" customHeight="1">
      <c r="A638" s="35"/>
      <c r="B638" s="37"/>
      <c r="C638" s="37"/>
      <c r="D638" s="37"/>
      <c r="E638" s="11"/>
      <c r="F638" s="43"/>
      <c r="G638" s="38"/>
      <c r="H638" s="39" t="s">
        <v>26</v>
      </c>
      <c r="I638" s="15"/>
      <c r="J638" s="28">
        <f>+J636+J637</f>
        <v>858.6113571</v>
      </c>
    </row>
    <row r="639" ht="15.75" customHeight="1">
      <c r="A639" s="35"/>
      <c r="B639" s="37"/>
      <c r="C639" s="37"/>
      <c r="D639" s="37"/>
      <c r="E639" s="38"/>
      <c r="F639" s="39"/>
      <c r="G639" s="39" t="s">
        <v>27</v>
      </c>
      <c r="H639" s="63">
        <v>1.3</v>
      </c>
      <c r="I639" s="44"/>
      <c r="J639" s="28">
        <f>J638*H639</f>
        <v>1116.194764</v>
      </c>
    </row>
    <row r="640" ht="15.75" customHeight="1">
      <c r="A640" s="35"/>
      <c r="B640" s="37"/>
      <c r="C640" s="37"/>
      <c r="D640" s="37"/>
      <c r="E640" s="11"/>
      <c r="F640" s="15"/>
      <c r="G640" s="38"/>
      <c r="H640" s="39" t="s">
        <v>28</v>
      </c>
      <c r="I640" s="15"/>
      <c r="J640" s="28">
        <f>+J638+J639</f>
        <v>1974.806121</v>
      </c>
    </row>
    <row r="641" ht="15.75" customHeight="1">
      <c r="A641" s="35"/>
      <c r="B641" s="37"/>
      <c r="C641" s="37"/>
      <c r="D641" s="37"/>
      <c r="E641" s="11"/>
      <c r="F641" s="15"/>
      <c r="G641" s="45"/>
      <c r="H641" s="39" t="s">
        <v>29</v>
      </c>
      <c r="I641" s="15" t="s">
        <v>30</v>
      </c>
      <c r="J641" s="28">
        <f>J640</f>
        <v>1974.806121</v>
      </c>
      <c r="K641" s="75">
        <f>J641/30</f>
        <v>65.82687071</v>
      </c>
    </row>
    <row r="642" ht="15.75" customHeight="1">
      <c r="A642" s="46" t="s">
        <v>31</v>
      </c>
      <c r="B642" s="37"/>
      <c r="C642" s="37"/>
      <c r="D642" s="37"/>
      <c r="E642" s="37"/>
      <c r="F642" s="37"/>
      <c r="G642" s="37"/>
      <c r="H642" s="37"/>
      <c r="I642" s="37"/>
      <c r="J642" s="47"/>
    </row>
    <row r="643" ht="15.75" customHeight="1">
      <c r="A643" s="48" t="s">
        <v>55</v>
      </c>
      <c r="B643" s="49"/>
      <c r="C643" s="49"/>
      <c r="D643" s="49"/>
      <c r="E643" s="49"/>
      <c r="F643" s="49"/>
      <c r="G643" s="49"/>
      <c r="H643" s="49"/>
      <c r="I643" s="49"/>
      <c r="J643" s="20"/>
    </row>
    <row r="644" ht="15.75" customHeight="1">
      <c r="A644" s="50"/>
      <c r="J644" s="51"/>
    </row>
    <row r="645" ht="15.75" customHeight="1">
      <c r="A645" s="50"/>
      <c r="J645" s="51"/>
    </row>
    <row r="646" ht="15.75" customHeight="1">
      <c r="A646" s="50"/>
      <c r="J646" s="51"/>
    </row>
    <row r="647" ht="15.75" customHeight="1">
      <c r="A647" s="50"/>
      <c r="J647" s="51"/>
    </row>
    <row r="648" ht="15.75" customHeight="1">
      <c r="A648" s="50"/>
      <c r="J648" s="51"/>
    </row>
    <row r="649" ht="15.75" customHeight="1">
      <c r="A649" s="50"/>
      <c r="J649" s="51"/>
    </row>
    <row r="650" ht="15.75" customHeight="1">
      <c r="A650" s="50"/>
      <c r="J650" s="51"/>
    </row>
    <row r="651" ht="15.75" customHeight="1">
      <c r="A651" s="50"/>
      <c r="J651" s="51"/>
    </row>
    <row r="652" ht="15.75" customHeight="1">
      <c r="A652" s="50"/>
      <c r="J652" s="51"/>
    </row>
    <row r="653" ht="15.75" customHeight="1">
      <c r="A653" s="24"/>
      <c r="B653" s="52"/>
      <c r="C653" s="52"/>
      <c r="D653" s="52"/>
      <c r="E653" s="52"/>
      <c r="F653" s="52"/>
      <c r="G653" s="52"/>
      <c r="H653" s="52"/>
      <c r="I653" s="52"/>
      <c r="J653" s="25"/>
    </row>
    <row r="654" ht="15.75" customHeight="1"/>
    <row r="655" ht="15.75" customHeight="1"/>
    <row r="656" ht="15.75" customHeight="1"/>
    <row r="657" ht="15.75" customHeight="1">
      <c r="A657" s="1"/>
      <c r="B657" s="2" t="s">
        <v>0</v>
      </c>
      <c r="C657" s="3"/>
      <c r="D657" s="4"/>
      <c r="E657" s="4"/>
      <c r="F657" s="5"/>
      <c r="G657" s="6"/>
      <c r="H657" s="6"/>
      <c r="I657" s="7"/>
      <c r="J657" s="8"/>
    </row>
    <row r="658" ht="15.75" customHeight="1">
      <c r="A658" s="9" t="s">
        <v>1</v>
      </c>
      <c r="B658" s="10"/>
      <c r="C658" s="11"/>
      <c r="D658" s="11"/>
      <c r="E658" s="11"/>
      <c r="F658" s="11"/>
      <c r="G658" s="12" t="s">
        <v>2</v>
      </c>
      <c r="H658" s="60">
        <v>1.0</v>
      </c>
      <c r="I658" s="14"/>
      <c r="J658" s="15"/>
    </row>
    <row r="659" ht="15.75" customHeight="1">
      <c r="A659" s="16"/>
      <c r="B659" s="17" t="s">
        <v>3</v>
      </c>
      <c r="C659" s="18"/>
      <c r="D659" s="17" t="s">
        <v>4</v>
      </c>
      <c r="E659" s="18"/>
      <c r="F659" s="17" t="s">
        <v>5</v>
      </c>
      <c r="G659" s="18"/>
      <c r="H659" s="19" t="s">
        <v>6</v>
      </c>
      <c r="I659" s="20"/>
      <c r="J659" s="11"/>
    </row>
    <row r="660" ht="15.75" customHeight="1">
      <c r="A660" s="58" t="s">
        <v>165</v>
      </c>
      <c r="B660" s="22" t="s">
        <v>8</v>
      </c>
      <c r="C660" s="23" t="s">
        <v>3</v>
      </c>
      <c r="D660" s="23" t="s">
        <v>9</v>
      </c>
      <c r="E660" s="23" t="s">
        <v>10</v>
      </c>
      <c r="F660" s="23" t="s">
        <v>11</v>
      </c>
      <c r="G660" s="23" t="s">
        <v>12</v>
      </c>
      <c r="H660" s="24"/>
      <c r="I660" s="25"/>
      <c r="J660" s="23" t="s">
        <v>13</v>
      </c>
    </row>
    <row r="661" ht="15.75" customHeight="1">
      <c r="A661" s="54" t="s">
        <v>75</v>
      </c>
      <c r="B661" s="55">
        <v>0.75</v>
      </c>
      <c r="C661" s="56" t="s">
        <v>40</v>
      </c>
      <c r="D661" s="56">
        <v>0.05</v>
      </c>
      <c r="E661" s="28">
        <f t="shared" ref="E661:E671" si="96">B661/D661</f>
        <v>15</v>
      </c>
      <c r="F661" s="57">
        <v>390.0</v>
      </c>
      <c r="G661" s="28">
        <f t="shared" ref="G661:G671" si="97">F661/E661</f>
        <v>26</v>
      </c>
      <c r="H661" s="30">
        <f t="shared" ref="H661:H667" si="98">($H$658*1)/E661</f>
        <v>0.06666666667</v>
      </c>
      <c r="I661" s="31" t="str">
        <f t="shared" ref="I661:I668" si="99">C661</f>
        <v>lt</v>
      </c>
      <c r="J661" s="32">
        <f t="shared" ref="J661:J667" si="100">H661*F661</f>
        <v>26</v>
      </c>
    </row>
    <row r="662" ht="15.75" customHeight="1">
      <c r="A662" s="54" t="s">
        <v>166</v>
      </c>
      <c r="B662" s="55">
        <v>0.75</v>
      </c>
      <c r="C662" s="56" t="s">
        <v>40</v>
      </c>
      <c r="D662" s="56">
        <v>0.015</v>
      </c>
      <c r="E662" s="28">
        <f t="shared" si="96"/>
        <v>50</v>
      </c>
      <c r="F662" s="57">
        <v>450.0</v>
      </c>
      <c r="G662" s="28">
        <f t="shared" si="97"/>
        <v>9</v>
      </c>
      <c r="H662" s="30">
        <f t="shared" si="98"/>
        <v>0.02</v>
      </c>
      <c r="I662" s="31" t="str">
        <f t="shared" si="99"/>
        <v>lt</v>
      </c>
      <c r="J662" s="32">
        <f t="shared" si="100"/>
        <v>9</v>
      </c>
    </row>
    <row r="663" ht="15.75" customHeight="1">
      <c r="A663" s="54" t="s">
        <v>167</v>
      </c>
      <c r="B663" s="55">
        <v>1.0</v>
      </c>
      <c r="C663" s="56" t="s">
        <v>40</v>
      </c>
      <c r="D663" s="56">
        <v>0.025</v>
      </c>
      <c r="E663" s="28">
        <f t="shared" si="96"/>
        <v>40</v>
      </c>
      <c r="F663" s="57">
        <v>60.0</v>
      </c>
      <c r="G663" s="28">
        <f t="shared" si="97"/>
        <v>1.5</v>
      </c>
      <c r="H663" s="30">
        <f t="shared" si="98"/>
        <v>0.025</v>
      </c>
      <c r="I663" s="31" t="str">
        <f t="shared" si="99"/>
        <v>lt</v>
      </c>
      <c r="J663" s="32">
        <f t="shared" si="100"/>
        <v>1.5</v>
      </c>
    </row>
    <row r="664" ht="15.75" customHeight="1">
      <c r="A664" s="54" t="s">
        <v>140</v>
      </c>
      <c r="B664" s="55">
        <v>1.0</v>
      </c>
      <c r="C664" s="56" t="s">
        <v>40</v>
      </c>
      <c r="D664" s="56">
        <v>0.015</v>
      </c>
      <c r="E664" s="28">
        <f t="shared" si="96"/>
        <v>66.66666667</v>
      </c>
      <c r="F664" s="57">
        <v>90.0</v>
      </c>
      <c r="G664" s="28">
        <f t="shared" si="97"/>
        <v>1.35</v>
      </c>
      <c r="H664" s="30">
        <f t="shared" si="98"/>
        <v>0.015</v>
      </c>
      <c r="I664" s="31" t="str">
        <f t="shared" si="99"/>
        <v>lt</v>
      </c>
      <c r="J664" s="32">
        <f t="shared" si="100"/>
        <v>1.35</v>
      </c>
    </row>
    <row r="665" ht="15.75" customHeight="1">
      <c r="A665" s="59" t="s">
        <v>168</v>
      </c>
      <c r="B665" s="55">
        <v>1.5</v>
      </c>
      <c r="C665" s="27" t="s">
        <v>15</v>
      </c>
      <c r="D665" s="56">
        <v>0.02</v>
      </c>
      <c r="E665" s="28">
        <f t="shared" si="96"/>
        <v>75</v>
      </c>
      <c r="F665" s="57">
        <v>60.0</v>
      </c>
      <c r="G665" s="28">
        <f t="shared" si="97"/>
        <v>0.8</v>
      </c>
      <c r="H665" s="30">
        <f t="shared" si="98"/>
        <v>0.01333333333</v>
      </c>
      <c r="I665" s="31" t="str">
        <f t="shared" si="99"/>
        <v>Kg</v>
      </c>
      <c r="J665" s="32">
        <f t="shared" si="100"/>
        <v>0.8</v>
      </c>
    </row>
    <row r="666" ht="15.75" customHeight="1">
      <c r="A666" s="59" t="s">
        <v>44</v>
      </c>
      <c r="B666" s="55">
        <v>5.0</v>
      </c>
      <c r="C666" s="56" t="s">
        <v>17</v>
      </c>
      <c r="D666" s="56">
        <v>0.2</v>
      </c>
      <c r="E666" s="28">
        <f t="shared" si="96"/>
        <v>25</v>
      </c>
      <c r="F666" s="57">
        <v>50.0</v>
      </c>
      <c r="G666" s="28">
        <f t="shared" si="97"/>
        <v>2</v>
      </c>
      <c r="H666" s="30">
        <f t="shared" si="98"/>
        <v>0.04</v>
      </c>
      <c r="I666" s="31" t="str">
        <f t="shared" si="99"/>
        <v>kg</v>
      </c>
      <c r="J666" s="32">
        <f t="shared" si="100"/>
        <v>2</v>
      </c>
    </row>
    <row r="667" ht="15.75" customHeight="1">
      <c r="A667" s="54" t="s">
        <v>169</v>
      </c>
      <c r="B667" s="55">
        <v>1.0</v>
      </c>
      <c r="C667" s="56" t="s">
        <v>73</v>
      </c>
      <c r="D667" s="56">
        <v>1.0</v>
      </c>
      <c r="E667" s="28">
        <f t="shared" si="96"/>
        <v>1</v>
      </c>
      <c r="F667" s="57">
        <v>20.0</v>
      </c>
      <c r="G667" s="28">
        <f t="shared" si="97"/>
        <v>20</v>
      </c>
      <c r="H667" s="30">
        <f t="shared" si="98"/>
        <v>1</v>
      </c>
      <c r="I667" s="31" t="str">
        <f t="shared" si="99"/>
        <v>pza</v>
      </c>
      <c r="J667" s="32">
        <f t="shared" si="100"/>
        <v>20</v>
      </c>
    </row>
    <row r="668" ht="15.75" customHeight="1">
      <c r="A668" s="54"/>
      <c r="B668" s="26">
        <v>1.0</v>
      </c>
      <c r="C668" s="56" t="s">
        <v>73</v>
      </c>
      <c r="D668" s="56"/>
      <c r="E668" s="28" t="str">
        <f t="shared" si="96"/>
        <v>#DIV/0!</v>
      </c>
      <c r="F668" s="57"/>
      <c r="G668" s="28" t="str">
        <f t="shared" si="97"/>
        <v>#DIV/0!</v>
      </c>
      <c r="H668" s="30" t="str">
        <f>($H$620*1)/E668</f>
        <v>#DIV/0!</v>
      </c>
      <c r="I668" s="31" t="str">
        <f t="shared" si="99"/>
        <v>pza</v>
      </c>
      <c r="J668" s="32"/>
    </row>
    <row r="669" ht="15.75" customHeight="1">
      <c r="A669" s="11"/>
      <c r="B669" s="26">
        <v>1.0</v>
      </c>
      <c r="C669" s="26" t="s">
        <v>17</v>
      </c>
      <c r="D669" s="33"/>
      <c r="E669" s="28" t="str">
        <f t="shared" si="96"/>
        <v>#DIV/0!</v>
      </c>
      <c r="F669" s="34"/>
      <c r="G669" s="28" t="str">
        <f t="shared" si="97"/>
        <v>#DIV/0!</v>
      </c>
      <c r="H669" s="30" t="str">
        <f t="shared" ref="H669:H671" si="101">($H$2*1)/E669</f>
        <v>#DIV/0!</v>
      </c>
      <c r="I669" s="31"/>
      <c r="J669" s="32"/>
    </row>
    <row r="670" ht="15.75" customHeight="1">
      <c r="A670" s="11"/>
      <c r="B670" s="26">
        <v>1.0</v>
      </c>
      <c r="C670" s="26"/>
      <c r="D670" s="33"/>
      <c r="E670" s="28" t="str">
        <f t="shared" si="96"/>
        <v>#DIV/0!</v>
      </c>
      <c r="F670" s="34"/>
      <c r="G670" s="28" t="str">
        <f t="shared" si="97"/>
        <v>#DIV/0!</v>
      </c>
      <c r="H670" s="30" t="str">
        <f t="shared" si="101"/>
        <v>#DIV/0!</v>
      </c>
      <c r="I670" s="31" t="str">
        <f t="shared" ref="I670:I671" si="102">C670</f>
        <v/>
      </c>
      <c r="J670" s="32"/>
    </row>
    <row r="671" ht="15.75" customHeight="1">
      <c r="A671" s="11"/>
      <c r="B671" s="26">
        <v>1.0</v>
      </c>
      <c r="C671" s="26"/>
      <c r="D671" s="33"/>
      <c r="E671" s="28" t="str">
        <f t="shared" si="96"/>
        <v>#DIV/0!</v>
      </c>
      <c r="F671" s="34"/>
      <c r="G671" s="28" t="str">
        <f t="shared" si="97"/>
        <v>#DIV/0!</v>
      </c>
      <c r="H671" s="30" t="str">
        <f t="shared" si="101"/>
        <v>#DIV/0!</v>
      </c>
      <c r="I671" s="31" t="str">
        <f t="shared" si="102"/>
        <v/>
      </c>
      <c r="J671" s="32"/>
    </row>
    <row r="672" ht="15.75" customHeight="1">
      <c r="A672" s="35"/>
      <c r="B672" s="36"/>
      <c r="C672" s="36" t="s">
        <v>21</v>
      </c>
      <c r="D672" s="37">
        <f>SUM(D661:D669)</f>
        <v>1.325</v>
      </c>
      <c r="E672" s="11"/>
      <c r="F672" s="38"/>
      <c r="G672" s="38"/>
      <c r="H672" s="39" t="s">
        <v>22</v>
      </c>
      <c r="I672" s="15"/>
      <c r="J672" s="28">
        <f>SUM(J661:J671)</f>
        <v>60.65</v>
      </c>
    </row>
    <row r="673" ht="15.75" customHeight="1">
      <c r="A673" s="35"/>
      <c r="B673" s="37"/>
      <c r="C673" s="37"/>
      <c r="D673" s="37"/>
      <c r="E673" s="11"/>
      <c r="F673" s="38"/>
      <c r="G673" s="39" t="s">
        <v>23</v>
      </c>
      <c r="H673" s="62">
        <v>0.15</v>
      </c>
      <c r="I673" s="40"/>
      <c r="J673" s="28">
        <f>J672*H673</f>
        <v>9.0975</v>
      </c>
    </row>
    <row r="674" ht="15.75" customHeight="1">
      <c r="A674" s="35"/>
      <c r="B674" s="37"/>
      <c r="C674" s="37"/>
      <c r="D674" s="37"/>
      <c r="E674" s="11"/>
      <c r="F674" s="11"/>
      <c r="G674" s="38"/>
      <c r="H674" s="39" t="s">
        <v>24</v>
      </c>
      <c r="I674" s="15"/>
      <c r="J674" s="28">
        <f>+J672+J673</f>
        <v>69.7475</v>
      </c>
    </row>
    <row r="675" ht="15.75" customHeight="1">
      <c r="A675" s="35"/>
      <c r="B675" s="37"/>
      <c r="C675" s="37"/>
      <c r="D675" s="37"/>
      <c r="E675" s="38"/>
      <c r="F675" s="38"/>
      <c r="G675" s="39" t="s">
        <v>25</v>
      </c>
      <c r="H675" s="41">
        <v>0.06</v>
      </c>
      <c r="I675" s="40"/>
      <c r="J675" s="42">
        <f>J674*H675</f>
        <v>4.18485</v>
      </c>
    </row>
    <row r="676" ht="15.75" customHeight="1">
      <c r="A676" s="35"/>
      <c r="B676" s="37"/>
      <c r="C676" s="37"/>
      <c r="D676" s="37"/>
      <c r="E676" s="11"/>
      <c r="F676" s="43"/>
      <c r="G676" s="38"/>
      <c r="H676" s="39" t="s">
        <v>26</v>
      </c>
      <c r="I676" s="15"/>
      <c r="J676" s="28">
        <f>+J674+J675</f>
        <v>73.93235</v>
      </c>
    </row>
    <row r="677" ht="15.75" customHeight="1">
      <c r="A677" s="35"/>
      <c r="B677" s="37"/>
      <c r="C677" s="37"/>
      <c r="D677" s="37"/>
      <c r="E677" s="38"/>
      <c r="F677" s="39"/>
      <c r="G677" s="39" t="s">
        <v>27</v>
      </c>
      <c r="H677" s="63">
        <v>1.5</v>
      </c>
      <c r="I677" s="44"/>
      <c r="J677" s="28">
        <f>J676*H677</f>
        <v>110.898525</v>
      </c>
    </row>
    <row r="678" ht="15.75" customHeight="1">
      <c r="A678" s="35"/>
      <c r="B678" s="37"/>
      <c r="C678" s="37"/>
      <c r="D678" s="37"/>
      <c r="E678" s="11"/>
      <c r="F678" s="15"/>
      <c r="G678" s="38"/>
      <c r="H678" s="39" t="s">
        <v>28</v>
      </c>
      <c r="I678" s="15"/>
      <c r="J678" s="28">
        <f>+J676+J677</f>
        <v>184.830875</v>
      </c>
    </row>
    <row r="679" ht="15.75" customHeight="1">
      <c r="A679" s="35"/>
      <c r="B679" s="37"/>
      <c r="C679" s="37"/>
      <c r="D679" s="37"/>
      <c r="E679" s="11"/>
      <c r="F679" s="15"/>
      <c r="G679" s="45"/>
      <c r="H679" s="39" t="s">
        <v>29</v>
      </c>
      <c r="I679" s="15" t="s">
        <v>30</v>
      </c>
      <c r="J679" s="28">
        <f>J678</f>
        <v>184.830875</v>
      </c>
    </row>
    <row r="680" ht="15.75" customHeight="1">
      <c r="A680" s="46" t="s">
        <v>31</v>
      </c>
      <c r="B680" s="37"/>
      <c r="C680" s="37"/>
      <c r="D680" s="37"/>
      <c r="E680" s="37"/>
      <c r="F680" s="37"/>
      <c r="G680" s="37"/>
      <c r="H680" s="37"/>
      <c r="I680" s="37"/>
      <c r="J680" s="47"/>
    </row>
    <row r="681" ht="15.75" customHeight="1">
      <c r="A681" s="64" t="s">
        <v>170</v>
      </c>
      <c r="B681" s="49"/>
      <c r="C681" s="49"/>
      <c r="D681" s="49"/>
      <c r="E681" s="49"/>
      <c r="F681" s="49"/>
      <c r="G681" s="49"/>
      <c r="H681" s="49"/>
      <c r="I681" s="49"/>
      <c r="J681" s="20"/>
    </row>
    <row r="682" ht="15.75" customHeight="1">
      <c r="A682" s="50"/>
      <c r="J682" s="51"/>
    </row>
    <row r="683" ht="15.75" customHeight="1">
      <c r="A683" s="50"/>
      <c r="J683" s="51"/>
    </row>
    <row r="684" ht="15.75" customHeight="1">
      <c r="A684" s="50"/>
      <c r="J684" s="51"/>
    </row>
    <row r="685" ht="15.75" customHeight="1">
      <c r="A685" s="50"/>
      <c r="J685" s="51"/>
    </row>
    <row r="686" ht="15.75" customHeight="1">
      <c r="A686" s="50"/>
      <c r="J686" s="51"/>
    </row>
    <row r="687" ht="15.75" customHeight="1">
      <c r="A687" s="50"/>
      <c r="J687" s="51"/>
    </row>
    <row r="688" ht="15.75" customHeight="1">
      <c r="A688" s="50"/>
      <c r="J688" s="51"/>
    </row>
    <row r="689" ht="15.75" customHeight="1">
      <c r="A689" s="50"/>
      <c r="J689" s="51"/>
    </row>
    <row r="690" ht="15.75" customHeight="1">
      <c r="A690" s="50"/>
      <c r="J690" s="51"/>
    </row>
    <row r="691" ht="15.75" customHeight="1">
      <c r="A691" s="24"/>
      <c r="B691" s="52"/>
      <c r="C691" s="52"/>
      <c r="D691" s="52"/>
      <c r="E691" s="52"/>
      <c r="F691" s="52"/>
      <c r="G691" s="52"/>
      <c r="H691" s="52"/>
      <c r="I691" s="52"/>
      <c r="J691" s="25"/>
    </row>
    <row r="692" ht="15.75" customHeight="1"/>
    <row r="693" ht="15.75" customHeight="1"/>
    <row r="694" ht="15.75" customHeight="1"/>
    <row r="695" ht="15.75" customHeight="1"/>
    <row r="696" ht="15.75" customHeight="1">
      <c r="A696" s="1"/>
      <c r="B696" s="2" t="s">
        <v>0</v>
      </c>
      <c r="C696" s="3"/>
      <c r="D696" s="4"/>
      <c r="E696" s="4"/>
      <c r="F696" s="5"/>
      <c r="G696" s="6"/>
      <c r="H696" s="6"/>
      <c r="I696" s="7"/>
      <c r="J696" s="8"/>
    </row>
    <row r="697" ht="15.75" customHeight="1">
      <c r="A697" s="9" t="s">
        <v>1</v>
      </c>
      <c r="B697" s="10"/>
      <c r="C697" s="11"/>
      <c r="D697" s="11"/>
      <c r="E697" s="11"/>
      <c r="F697" s="11"/>
      <c r="G697" s="12" t="s">
        <v>2</v>
      </c>
      <c r="H697" s="60">
        <v>1.0</v>
      </c>
      <c r="I697" s="14"/>
      <c r="J697" s="15"/>
    </row>
    <row r="698" ht="15.75" customHeight="1">
      <c r="A698" s="16"/>
      <c r="B698" s="17" t="s">
        <v>3</v>
      </c>
      <c r="C698" s="18"/>
      <c r="D698" s="17" t="s">
        <v>4</v>
      </c>
      <c r="E698" s="18"/>
      <c r="F698" s="17" t="s">
        <v>5</v>
      </c>
      <c r="G698" s="18"/>
      <c r="H698" s="19" t="s">
        <v>6</v>
      </c>
      <c r="I698" s="20"/>
      <c r="J698" s="11"/>
    </row>
    <row r="699" ht="15.75" customHeight="1">
      <c r="A699" s="58" t="s">
        <v>171</v>
      </c>
      <c r="B699" s="22" t="s">
        <v>8</v>
      </c>
      <c r="C699" s="23" t="s">
        <v>3</v>
      </c>
      <c r="D699" s="23" t="s">
        <v>9</v>
      </c>
      <c r="E699" s="23" t="s">
        <v>10</v>
      </c>
      <c r="F699" s="23" t="s">
        <v>11</v>
      </c>
      <c r="G699" s="23" t="s">
        <v>12</v>
      </c>
      <c r="H699" s="24"/>
      <c r="I699" s="25"/>
      <c r="J699" s="23" t="s">
        <v>13</v>
      </c>
    </row>
    <row r="700" ht="15.75" customHeight="1">
      <c r="A700" s="54" t="s">
        <v>75</v>
      </c>
      <c r="B700" s="55">
        <v>0.75</v>
      </c>
      <c r="C700" s="56" t="s">
        <v>40</v>
      </c>
      <c r="D700" s="56">
        <v>0.06</v>
      </c>
      <c r="E700" s="28">
        <f t="shared" ref="E700:E710" si="103">B700/D700</f>
        <v>12.5</v>
      </c>
      <c r="F700" s="57"/>
      <c r="G700" s="28">
        <f t="shared" ref="G700:G710" si="104">F700/E700</f>
        <v>0</v>
      </c>
      <c r="H700" s="30">
        <f t="shared" ref="H700:H706" si="105">($H$658*1)/E700</f>
        <v>0.08</v>
      </c>
      <c r="I700" s="31" t="str">
        <f t="shared" ref="I700:I707" si="106">C700</f>
        <v>lt</v>
      </c>
      <c r="J700" s="32">
        <f t="shared" ref="J700:J706" si="107">H700*F700</f>
        <v>0</v>
      </c>
    </row>
    <row r="701" ht="15.75" customHeight="1">
      <c r="A701" s="54" t="s">
        <v>172</v>
      </c>
      <c r="B701" s="55">
        <v>1.0</v>
      </c>
      <c r="C701" s="56" t="s">
        <v>40</v>
      </c>
      <c r="D701" s="56">
        <v>0.03</v>
      </c>
      <c r="E701" s="28">
        <f t="shared" si="103"/>
        <v>33.33333333</v>
      </c>
      <c r="F701" s="57"/>
      <c r="G701" s="28">
        <f t="shared" si="104"/>
        <v>0</v>
      </c>
      <c r="H701" s="30">
        <f t="shared" si="105"/>
        <v>0.03</v>
      </c>
      <c r="I701" s="31" t="str">
        <f t="shared" si="106"/>
        <v>lt</v>
      </c>
      <c r="J701" s="32">
        <f t="shared" si="107"/>
        <v>0</v>
      </c>
    </row>
    <row r="702" ht="15.75" customHeight="1">
      <c r="A702" s="54" t="s">
        <v>84</v>
      </c>
      <c r="B702" s="55">
        <v>1.0</v>
      </c>
      <c r="C702" s="56" t="s">
        <v>40</v>
      </c>
      <c r="D702" s="56">
        <v>0.03</v>
      </c>
      <c r="E702" s="28">
        <f t="shared" si="103"/>
        <v>33.33333333</v>
      </c>
      <c r="F702" s="57"/>
      <c r="G702" s="28">
        <f t="shared" si="104"/>
        <v>0</v>
      </c>
      <c r="H702" s="30">
        <f t="shared" si="105"/>
        <v>0.03</v>
      </c>
      <c r="I702" s="31" t="str">
        <f t="shared" si="106"/>
        <v>lt</v>
      </c>
      <c r="J702" s="32">
        <f t="shared" si="107"/>
        <v>0</v>
      </c>
    </row>
    <row r="703" ht="15.75" customHeight="1">
      <c r="A703" s="54" t="s">
        <v>173</v>
      </c>
      <c r="B703" s="55">
        <v>1.0</v>
      </c>
      <c r="C703" s="56" t="s">
        <v>40</v>
      </c>
      <c r="D703" s="56">
        <v>0.03</v>
      </c>
      <c r="E703" s="28">
        <f t="shared" si="103"/>
        <v>33.33333333</v>
      </c>
      <c r="F703" s="57"/>
      <c r="G703" s="28">
        <f t="shared" si="104"/>
        <v>0</v>
      </c>
      <c r="H703" s="30">
        <f t="shared" si="105"/>
        <v>0.03</v>
      </c>
      <c r="I703" s="31" t="str">
        <f t="shared" si="106"/>
        <v>lt</v>
      </c>
      <c r="J703" s="32">
        <f t="shared" si="107"/>
        <v>0</v>
      </c>
    </row>
    <row r="704" ht="15.75" customHeight="1">
      <c r="A704" s="59" t="s">
        <v>174</v>
      </c>
      <c r="B704" s="55">
        <v>0.75</v>
      </c>
      <c r="C704" s="27" t="s">
        <v>15</v>
      </c>
      <c r="D704" s="56">
        <v>0.03</v>
      </c>
      <c r="E704" s="28">
        <f t="shared" si="103"/>
        <v>25</v>
      </c>
      <c r="F704" s="57"/>
      <c r="G704" s="28">
        <f t="shared" si="104"/>
        <v>0</v>
      </c>
      <c r="H704" s="30">
        <f t="shared" si="105"/>
        <v>0.04</v>
      </c>
      <c r="I704" s="31" t="str">
        <f t="shared" si="106"/>
        <v>Kg</v>
      </c>
      <c r="J704" s="32">
        <f t="shared" si="107"/>
        <v>0</v>
      </c>
    </row>
    <row r="705" ht="15.75" customHeight="1">
      <c r="A705" s="59"/>
      <c r="B705" s="55"/>
      <c r="C705" s="56" t="s">
        <v>17</v>
      </c>
      <c r="D705" s="56"/>
      <c r="E705" s="28" t="str">
        <f t="shared" si="103"/>
        <v>#DIV/0!</v>
      </c>
      <c r="F705" s="57"/>
      <c r="G705" s="28" t="str">
        <f t="shared" si="104"/>
        <v>#DIV/0!</v>
      </c>
      <c r="H705" s="30" t="str">
        <f t="shared" si="105"/>
        <v>#DIV/0!</v>
      </c>
      <c r="I705" s="31" t="str">
        <f t="shared" si="106"/>
        <v>kg</v>
      </c>
      <c r="J705" s="32" t="str">
        <f t="shared" si="107"/>
        <v>#DIV/0!</v>
      </c>
    </row>
    <row r="706" ht="15.75" customHeight="1">
      <c r="A706" s="54"/>
      <c r="B706" s="55"/>
      <c r="C706" s="56" t="s">
        <v>73</v>
      </c>
      <c r="D706" s="56"/>
      <c r="E706" s="28" t="str">
        <f t="shared" si="103"/>
        <v>#DIV/0!</v>
      </c>
      <c r="F706" s="57"/>
      <c r="G706" s="28" t="str">
        <f t="shared" si="104"/>
        <v>#DIV/0!</v>
      </c>
      <c r="H706" s="30" t="str">
        <f t="shared" si="105"/>
        <v>#DIV/0!</v>
      </c>
      <c r="I706" s="31" t="str">
        <f t="shared" si="106"/>
        <v>pza</v>
      </c>
      <c r="J706" s="32" t="str">
        <f t="shared" si="107"/>
        <v>#DIV/0!</v>
      </c>
    </row>
    <row r="707" ht="15.75" customHeight="1">
      <c r="A707" s="54"/>
      <c r="B707" s="26"/>
      <c r="C707" s="56" t="s">
        <v>73</v>
      </c>
      <c r="D707" s="56"/>
      <c r="E707" s="28" t="str">
        <f t="shared" si="103"/>
        <v>#DIV/0!</v>
      </c>
      <c r="F707" s="57"/>
      <c r="G707" s="28" t="str">
        <f t="shared" si="104"/>
        <v>#DIV/0!</v>
      </c>
      <c r="H707" s="30" t="str">
        <f>($H$620*1)/E707</f>
        <v>#DIV/0!</v>
      </c>
      <c r="I707" s="31" t="str">
        <f t="shared" si="106"/>
        <v>pza</v>
      </c>
      <c r="J707" s="32"/>
    </row>
    <row r="708" ht="15.75" customHeight="1">
      <c r="A708" s="11"/>
      <c r="B708" s="26"/>
      <c r="C708" s="26" t="s">
        <v>17</v>
      </c>
      <c r="D708" s="33"/>
      <c r="E708" s="28" t="str">
        <f t="shared" si="103"/>
        <v>#DIV/0!</v>
      </c>
      <c r="F708" s="34"/>
      <c r="G708" s="28" t="str">
        <f t="shared" si="104"/>
        <v>#DIV/0!</v>
      </c>
      <c r="H708" s="30" t="str">
        <f t="shared" ref="H708:H710" si="108">($H$2*1)/E708</f>
        <v>#DIV/0!</v>
      </c>
      <c r="I708" s="31"/>
      <c r="J708" s="32"/>
    </row>
    <row r="709" ht="15.75" customHeight="1">
      <c r="A709" s="11"/>
      <c r="B709" s="26"/>
      <c r="C709" s="26"/>
      <c r="D709" s="33"/>
      <c r="E709" s="28" t="str">
        <f t="shared" si="103"/>
        <v>#DIV/0!</v>
      </c>
      <c r="F709" s="34"/>
      <c r="G709" s="28" t="str">
        <f t="shared" si="104"/>
        <v>#DIV/0!</v>
      </c>
      <c r="H709" s="30" t="str">
        <f t="shared" si="108"/>
        <v>#DIV/0!</v>
      </c>
      <c r="I709" s="31" t="str">
        <f t="shared" ref="I709:I710" si="109">C709</f>
        <v/>
      </c>
      <c r="J709" s="32"/>
    </row>
    <row r="710" ht="15.75" customHeight="1">
      <c r="A710" s="11"/>
      <c r="B710" s="26"/>
      <c r="C710" s="26"/>
      <c r="D710" s="33"/>
      <c r="E710" s="28" t="str">
        <f t="shared" si="103"/>
        <v>#DIV/0!</v>
      </c>
      <c r="F710" s="34"/>
      <c r="G710" s="28" t="str">
        <f t="shared" si="104"/>
        <v>#DIV/0!</v>
      </c>
      <c r="H710" s="30" t="str">
        <f t="shared" si="108"/>
        <v>#DIV/0!</v>
      </c>
      <c r="I710" s="31" t="str">
        <f t="shared" si="109"/>
        <v/>
      </c>
      <c r="J710" s="32"/>
    </row>
    <row r="711" ht="15.75" customHeight="1">
      <c r="A711" s="35"/>
      <c r="B711" s="36"/>
      <c r="C711" s="36" t="s">
        <v>21</v>
      </c>
      <c r="D711" s="37">
        <f>SUM(D700:D708)</f>
        <v>0.18</v>
      </c>
      <c r="E711" s="11"/>
      <c r="F711" s="38"/>
      <c r="G711" s="38"/>
      <c r="H711" s="39" t="s">
        <v>22</v>
      </c>
      <c r="I711" s="15"/>
      <c r="J711" s="28" t="str">
        <f>SUM(J700:J710)</f>
        <v>#DIV/0!</v>
      </c>
    </row>
    <row r="712" ht="15.75" customHeight="1">
      <c r="A712" s="35"/>
      <c r="B712" s="37"/>
      <c r="C712" s="37"/>
      <c r="D712" s="37"/>
      <c r="E712" s="11"/>
      <c r="F712" s="38"/>
      <c r="G712" s="39" t="s">
        <v>23</v>
      </c>
      <c r="H712" s="62">
        <v>0.15</v>
      </c>
      <c r="I712" s="40"/>
      <c r="J712" s="28" t="str">
        <f>J711*H712</f>
        <v>#DIV/0!</v>
      </c>
    </row>
    <row r="713" ht="15.75" customHeight="1">
      <c r="A713" s="35"/>
      <c r="B713" s="37"/>
      <c r="C713" s="37"/>
      <c r="D713" s="37"/>
      <c r="E713" s="11"/>
      <c r="F713" s="11"/>
      <c r="G713" s="38"/>
      <c r="H713" s="39" t="s">
        <v>24</v>
      </c>
      <c r="I713" s="15"/>
      <c r="J713" s="28" t="str">
        <f>+J711+J712</f>
        <v>#DIV/0!</v>
      </c>
    </row>
    <row r="714" ht="15.75" customHeight="1">
      <c r="A714" s="35"/>
      <c r="B714" s="37"/>
      <c r="C714" s="37"/>
      <c r="D714" s="37"/>
      <c r="E714" s="38"/>
      <c r="F714" s="38"/>
      <c r="G714" s="39" t="s">
        <v>25</v>
      </c>
      <c r="H714" s="41">
        <v>0.06</v>
      </c>
      <c r="I714" s="40"/>
      <c r="J714" s="42" t="str">
        <f>J713*H714</f>
        <v>#DIV/0!</v>
      </c>
    </row>
    <row r="715" ht="15.75" customHeight="1">
      <c r="A715" s="35"/>
      <c r="B715" s="37"/>
      <c r="C715" s="37"/>
      <c r="D715" s="37"/>
      <c r="E715" s="11"/>
      <c r="F715" s="43"/>
      <c r="G715" s="38"/>
      <c r="H715" s="39" t="s">
        <v>26</v>
      </c>
      <c r="I715" s="15"/>
      <c r="J715" s="28" t="str">
        <f>+J713+J714</f>
        <v>#DIV/0!</v>
      </c>
    </row>
    <row r="716" ht="15.75" customHeight="1">
      <c r="A716" s="35"/>
      <c r="B716" s="37"/>
      <c r="C716" s="37"/>
      <c r="D716" s="37"/>
      <c r="E716" s="38"/>
      <c r="F716" s="39"/>
      <c r="G716" s="39" t="s">
        <v>27</v>
      </c>
      <c r="H716" s="63">
        <v>1.5</v>
      </c>
      <c r="I716" s="44"/>
      <c r="J716" s="28" t="str">
        <f>J715*H716</f>
        <v>#DIV/0!</v>
      </c>
    </row>
    <row r="717" ht="15.75" customHeight="1">
      <c r="A717" s="35"/>
      <c r="B717" s="37"/>
      <c r="C717" s="37"/>
      <c r="D717" s="37"/>
      <c r="E717" s="11"/>
      <c r="F717" s="15"/>
      <c r="G717" s="38"/>
      <c r="H717" s="39" t="s">
        <v>28</v>
      </c>
      <c r="I717" s="15"/>
      <c r="J717" s="28" t="str">
        <f>+J715+J716</f>
        <v>#DIV/0!</v>
      </c>
    </row>
    <row r="718" ht="15.75" customHeight="1">
      <c r="A718" s="35"/>
      <c r="B718" s="37"/>
      <c r="C718" s="37"/>
      <c r="D718" s="37"/>
      <c r="E718" s="11"/>
      <c r="F718" s="15"/>
      <c r="G718" s="45"/>
      <c r="H718" s="39" t="s">
        <v>29</v>
      </c>
      <c r="I718" s="15" t="s">
        <v>30</v>
      </c>
      <c r="J718" s="28" t="str">
        <f>J717</f>
        <v>#DIV/0!</v>
      </c>
    </row>
    <row r="719" ht="15.75" customHeight="1">
      <c r="A719" s="46" t="s">
        <v>31</v>
      </c>
      <c r="B719" s="37"/>
      <c r="C719" s="37"/>
      <c r="D719" s="37"/>
      <c r="E719" s="37"/>
      <c r="F719" s="37"/>
      <c r="G719" s="37"/>
      <c r="H719" s="37"/>
      <c r="I719" s="37"/>
      <c r="J719" s="47"/>
    </row>
    <row r="720" ht="15.75" customHeight="1">
      <c r="A720" s="64" t="s">
        <v>175</v>
      </c>
      <c r="B720" s="49"/>
      <c r="C720" s="49"/>
      <c r="D720" s="49"/>
      <c r="E720" s="49"/>
      <c r="F720" s="49"/>
      <c r="G720" s="49"/>
      <c r="H720" s="49"/>
      <c r="I720" s="49"/>
      <c r="J720" s="20"/>
    </row>
    <row r="721" ht="15.75" customHeight="1">
      <c r="A721" s="50"/>
      <c r="J721" s="51"/>
    </row>
    <row r="722" ht="15.75" customHeight="1">
      <c r="A722" s="50"/>
      <c r="J722" s="51"/>
    </row>
    <row r="723" ht="15.75" customHeight="1">
      <c r="A723" s="50"/>
      <c r="J723" s="51"/>
    </row>
    <row r="724" ht="15.75" customHeight="1">
      <c r="A724" s="50"/>
      <c r="J724" s="51"/>
    </row>
    <row r="725" ht="15.75" customHeight="1">
      <c r="A725" s="50"/>
      <c r="J725" s="51"/>
    </row>
    <row r="726" ht="15.75" customHeight="1">
      <c r="A726" s="50"/>
      <c r="J726" s="51"/>
    </row>
    <row r="727" ht="15.75" customHeight="1">
      <c r="A727" s="50"/>
      <c r="J727" s="51"/>
    </row>
    <row r="728" ht="15.75" customHeight="1">
      <c r="A728" s="50"/>
      <c r="J728" s="51"/>
    </row>
    <row r="729" ht="15.75" customHeight="1">
      <c r="A729" s="50"/>
      <c r="J729" s="51"/>
    </row>
    <row r="730" ht="15.75" customHeight="1">
      <c r="A730" s="24"/>
      <c r="B730" s="52"/>
      <c r="C730" s="52"/>
      <c r="D730" s="52"/>
      <c r="E730" s="52"/>
      <c r="F730" s="52"/>
      <c r="G730" s="52"/>
      <c r="H730" s="52"/>
      <c r="I730" s="52"/>
      <c r="J730" s="25"/>
    </row>
    <row r="731" ht="15.75" customHeight="1"/>
    <row r="732" ht="15.75" customHeight="1"/>
    <row r="733" ht="15.75" customHeight="1"/>
    <row r="734" ht="15.75" customHeight="1"/>
    <row r="735" ht="15.75" customHeight="1"/>
    <row r="736" ht="15.75" customHeight="1">
      <c r="A736" s="1"/>
      <c r="B736" s="2" t="s">
        <v>0</v>
      </c>
      <c r="C736" s="3"/>
      <c r="D736" s="4"/>
      <c r="E736" s="4"/>
      <c r="F736" s="5"/>
      <c r="G736" s="6"/>
      <c r="H736" s="6"/>
      <c r="I736" s="7"/>
      <c r="J736" s="8"/>
    </row>
    <row r="737" ht="15.75" customHeight="1">
      <c r="A737" s="9" t="s">
        <v>1</v>
      </c>
      <c r="B737" s="10"/>
      <c r="C737" s="11"/>
      <c r="D737" s="11"/>
      <c r="E737" s="11"/>
      <c r="F737" s="11"/>
      <c r="G737" s="12" t="s">
        <v>2</v>
      </c>
      <c r="H737" s="60">
        <v>1.0</v>
      </c>
      <c r="I737" s="14"/>
      <c r="J737" s="15"/>
    </row>
    <row r="738" ht="15.75" customHeight="1">
      <c r="A738" s="16"/>
      <c r="B738" s="17" t="s">
        <v>3</v>
      </c>
      <c r="C738" s="18"/>
      <c r="D738" s="17" t="s">
        <v>4</v>
      </c>
      <c r="E738" s="18"/>
      <c r="F738" s="17" t="s">
        <v>5</v>
      </c>
      <c r="G738" s="18"/>
      <c r="H738" s="19" t="s">
        <v>6</v>
      </c>
      <c r="I738" s="20"/>
      <c r="J738" s="11"/>
    </row>
    <row r="739" ht="15.75" customHeight="1">
      <c r="A739" s="58" t="s">
        <v>176</v>
      </c>
      <c r="B739" s="22" t="s">
        <v>8</v>
      </c>
      <c r="C739" s="23" t="s">
        <v>3</v>
      </c>
      <c r="D739" s="23" t="s">
        <v>9</v>
      </c>
      <c r="E739" s="23" t="s">
        <v>10</v>
      </c>
      <c r="F739" s="23" t="s">
        <v>11</v>
      </c>
      <c r="G739" s="23" t="s">
        <v>12</v>
      </c>
      <c r="H739" s="24"/>
      <c r="I739" s="25"/>
      <c r="J739" s="23" t="s">
        <v>13</v>
      </c>
    </row>
    <row r="740" ht="15.75" customHeight="1">
      <c r="A740" s="54" t="s">
        <v>75</v>
      </c>
      <c r="B740" s="55">
        <v>0.75</v>
      </c>
      <c r="C740" s="56" t="s">
        <v>40</v>
      </c>
      <c r="D740" s="56">
        <v>0.045</v>
      </c>
      <c r="E740" s="28">
        <f t="shared" ref="E740:E750" si="110">B740/D740</f>
        <v>16.66666667</v>
      </c>
      <c r="F740" s="57">
        <v>390.0</v>
      </c>
      <c r="G740" s="28">
        <f t="shared" ref="G740:G750" si="111">F740/E740</f>
        <v>23.4</v>
      </c>
      <c r="H740" s="30">
        <f t="shared" ref="H740:H744" si="112">($H$737*1)/E740</f>
        <v>0.06</v>
      </c>
      <c r="I740" s="31" t="str">
        <f t="shared" ref="I740:I747" si="113">C740</f>
        <v>lt</v>
      </c>
      <c r="J740" s="32">
        <f t="shared" ref="J740:J746" si="114">H740*F740</f>
        <v>23.4</v>
      </c>
    </row>
    <row r="741" ht="15.75" customHeight="1">
      <c r="A741" s="54" t="s">
        <v>64</v>
      </c>
      <c r="B741" s="55">
        <v>0.85</v>
      </c>
      <c r="C741" s="56" t="s">
        <v>40</v>
      </c>
      <c r="D741" s="56">
        <v>0.28</v>
      </c>
      <c r="E741" s="28">
        <f t="shared" si="110"/>
        <v>3.035714286</v>
      </c>
      <c r="F741" s="57">
        <v>48.0</v>
      </c>
      <c r="G741" s="28">
        <f t="shared" si="111"/>
        <v>15.81176471</v>
      </c>
      <c r="H741" s="30">
        <f t="shared" si="112"/>
        <v>0.3294117647</v>
      </c>
      <c r="I741" s="31" t="str">
        <f t="shared" si="113"/>
        <v>lt</v>
      </c>
      <c r="J741" s="32">
        <f t="shared" si="114"/>
        <v>15.81176471</v>
      </c>
    </row>
    <row r="742" ht="15.75" customHeight="1">
      <c r="A742" s="54" t="s">
        <v>177</v>
      </c>
      <c r="B742" s="55">
        <v>0.75</v>
      </c>
      <c r="C742" s="56" t="s">
        <v>40</v>
      </c>
      <c r="D742" s="56">
        <v>0.023</v>
      </c>
      <c r="E742" s="28">
        <f t="shared" si="110"/>
        <v>32.60869565</v>
      </c>
      <c r="F742" s="57">
        <v>480.0</v>
      </c>
      <c r="G742" s="28">
        <f t="shared" si="111"/>
        <v>14.72</v>
      </c>
      <c r="H742" s="30">
        <f t="shared" si="112"/>
        <v>0.03066666667</v>
      </c>
      <c r="I742" s="31" t="str">
        <f t="shared" si="113"/>
        <v>lt</v>
      </c>
      <c r="J742" s="32">
        <f t="shared" si="114"/>
        <v>14.72</v>
      </c>
    </row>
    <row r="743" ht="15.75" customHeight="1">
      <c r="A743" s="54" t="s">
        <v>178</v>
      </c>
      <c r="B743" s="55">
        <v>0.118</v>
      </c>
      <c r="C743" s="56" t="s">
        <v>40</v>
      </c>
      <c r="D743" s="56">
        <v>0.002</v>
      </c>
      <c r="E743" s="28">
        <f t="shared" si="110"/>
        <v>59</v>
      </c>
      <c r="F743" s="57">
        <v>350.0</v>
      </c>
      <c r="G743" s="28">
        <f t="shared" si="111"/>
        <v>5.93220339</v>
      </c>
      <c r="H743" s="30">
        <f t="shared" si="112"/>
        <v>0.01694915254</v>
      </c>
      <c r="I743" s="31" t="str">
        <f t="shared" si="113"/>
        <v>lt</v>
      </c>
      <c r="J743" s="32">
        <f t="shared" si="114"/>
        <v>5.93220339</v>
      </c>
    </row>
    <row r="744" ht="15.75" customHeight="1">
      <c r="A744" s="59" t="s">
        <v>44</v>
      </c>
      <c r="B744" s="55">
        <v>5.0</v>
      </c>
      <c r="C744" s="27" t="s">
        <v>15</v>
      </c>
      <c r="D744" s="56">
        <v>0.3</v>
      </c>
      <c r="E744" s="28">
        <f t="shared" si="110"/>
        <v>16.66666667</v>
      </c>
      <c r="F744" s="57">
        <v>70.0</v>
      </c>
      <c r="G744" s="28">
        <f t="shared" si="111"/>
        <v>4.2</v>
      </c>
      <c r="H744" s="30">
        <f t="shared" si="112"/>
        <v>0.06</v>
      </c>
      <c r="I744" s="31" t="str">
        <f t="shared" si="113"/>
        <v>Kg</v>
      </c>
      <c r="J744" s="32">
        <f t="shared" si="114"/>
        <v>4.2</v>
      </c>
    </row>
    <row r="745" ht="15.75" customHeight="1">
      <c r="A745" s="59" t="s">
        <v>60</v>
      </c>
      <c r="B745" s="55">
        <v>0.03</v>
      </c>
      <c r="C745" s="56" t="s">
        <v>17</v>
      </c>
      <c r="D745" s="56">
        <v>0.001</v>
      </c>
      <c r="E745" s="28">
        <f t="shared" si="110"/>
        <v>30</v>
      </c>
      <c r="F745" s="57">
        <v>50.0</v>
      </c>
      <c r="G745" s="28">
        <f t="shared" si="111"/>
        <v>1.666666667</v>
      </c>
      <c r="H745" s="30">
        <f t="shared" ref="H745:H746" si="115">($H$658*1)/E745</f>
        <v>0.03333333333</v>
      </c>
      <c r="I745" s="31" t="str">
        <f t="shared" si="113"/>
        <v>kg</v>
      </c>
      <c r="J745" s="32">
        <f t="shared" si="114"/>
        <v>1.666666667</v>
      </c>
    </row>
    <row r="746" ht="15.75" customHeight="1">
      <c r="A746" s="54" t="s">
        <v>179</v>
      </c>
      <c r="B746" s="55">
        <v>0.28</v>
      </c>
      <c r="C746" s="56" t="s">
        <v>73</v>
      </c>
      <c r="D746" s="56">
        <v>0.002</v>
      </c>
      <c r="E746" s="28">
        <f t="shared" si="110"/>
        <v>140</v>
      </c>
      <c r="F746" s="57">
        <v>50.0</v>
      </c>
      <c r="G746" s="28">
        <f t="shared" si="111"/>
        <v>0.3571428571</v>
      </c>
      <c r="H746" s="30">
        <f t="shared" si="115"/>
        <v>0.007142857143</v>
      </c>
      <c r="I746" s="31" t="str">
        <f t="shared" si="113"/>
        <v>pza</v>
      </c>
      <c r="J746" s="32">
        <f t="shared" si="114"/>
        <v>0.3571428571</v>
      </c>
    </row>
    <row r="747" ht="15.75" customHeight="1">
      <c r="A747" s="54"/>
      <c r="B747" s="26"/>
      <c r="C747" s="56" t="s">
        <v>73</v>
      </c>
      <c r="D747" s="56"/>
      <c r="E747" s="28" t="str">
        <f t="shared" si="110"/>
        <v>#DIV/0!</v>
      </c>
      <c r="F747" s="57"/>
      <c r="G747" s="28" t="str">
        <f t="shared" si="111"/>
        <v>#DIV/0!</v>
      </c>
      <c r="H747" s="30" t="str">
        <f>($H$620*1)/E747</f>
        <v>#DIV/0!</v>
      </c>
      <c r="I747" s="31" t="str">
        <f t="shared" si="113"/>
        <v>pza</v>
      </c>
      <c r="J747" s="32"/>
    </row>
    <row r="748" ht="15.75" customHeight="1">
      <c r="A748" s="11"/>
      <c r="B748" s="26"/>
      <c r="C748" s="26" t="s">
        <v>17</v>
      </c>
      <c r="D748" s="33"/>
      <c r="E748" s="28" t="str">
        <f t="shared" si="110"/>
        <v>#DIV/0!</v>
      </c>
      <c r="F748" s="34"/>
      <c r="G748" s="28" t="str">
        <f t="shared" si="111"/>
        <v>#DIV/0!</v>
      </c>
      <c r="H748" s="30" t="str">
        <f t="shared" ref="H748:H750" si="116">($H$2*1)/E748</f>
        <v>#DIV/0!</v>
      </c>
      <c r="I748" s="31"/>
      <c r="J748" s="32"/>
    </row>
    <row r="749" ht="15.75" customHeight="1">
      <c r="A749" s="11"/>
      <c r="B749" s="26"/>
      <c r="C749" s="26"/>
      <c r="D749" s="33"/>
      <c r="E749" s="28" t="str">
        <f t="shared" si="110"/>
        <v>#DIV/0!</v>
      </c>
      <c r="F749" s="34"/>
      <c r="G749" s="28" t="str">
        <f t="shared" si="111"/>
        <v>#DIV/0!</v>
      </c>
      <c r="H749" s="30" t="str">
        <f t="shared" si="116"/>
        <v>#DIV/0!</v>
      </c>
      <c r="I749" s="31" t="str">
        <f t="shared" ref="I749:I750" si="117">C749</f>
        <v/>
      </c>
      <c r="J749" s="32"/>
    </row>
    <row r="750" ht="15.75" customHeight="1">
      <c r="A750" s="11"/>
      <c r="B750" s="26"/>
      <c r="C750" s="26"/>
      <c r="D750" s="33"/>
      <c r="E750" s="28" t="str">
        <f t="shared" si="110"/>
        <v>#DIV/0!</v>
      </c>
      <c r="F750" s="34"/>
      <c r="G750" s="28" t="str">
        <f t="shared" si="111"/>
        <v>#DIV/0!</v>
      </c>
      <c r="H750" s="30" t="str">
        <f t="shared" si="116"/>
        <v>#DIV/0!</v>
      </c>
      <c r="I750" s="31" t="str">
        <f t="shared" si="117"/>
        <v/>
      </c>
      <c r="J750" s="32"/>
    </row>
    <row r="751" ht="15.75" customHeight="1">
      <c r="A751" s="35"/>
      <c r="B751" s="36"/>
      <c r="C751" s="36" t="s">
        <v>21</v>
      </c>
      <c r="D751" s="37">
        <f>SUM(D740:D748)</f>
        <v>0.653</v>
      </c>
      <c r="E751" s="11"/>
      <c r="F751" s="38"/>
      <c r="G751" s="38"/>
      <c r="H751" s="39" t="s">
        <v>22</v>
      </c>
      <c r="I751" s="15"/>
      <c r="J751" s="28">
        <f>SUM(J740:J750)</f>
        <v>66.08777762</v>
      </c>
    </row>
    <row r="752" ht="15.75" customHeight="1">
      <c r="A752" s="35"/>
      <c r="B752" s="37"/>
      <c r="C752" s="37"/>
      <c r="D752" s="37"/>
      <c r="E752" s="11"/>
      <c r="F752" s="38"/>
      <c r="G752" s="39" t="s">
        <v>23</v>
      </c>
      <c r="H752" s="62">
        <v>0.15</v>
      </c>
      <c r="I752" s="40"/>
      <c r="J752" s="28">
        <f>J751*H752</f>
        <v>9.913166643</v>
      </c>
    </row>
    <row r="753" ht="15.75" customHeight="1">
      <c r="A753" s="35"/>
      <c r="B753" s="37"/>
      <c r="C753" s="37"/>
      <c r="D753" s="37"/>
      <c r="E753" s="11"/>
      <c r="F753" s="11"/>
      <c r="G753" s="38"/>
      <c r="H753" s="39" t="s">
        <v>24</v>
      </c>
      <c r="I753" s="15"/>
      <c r="J753" s="28">
        <f>+J751+J752</f>
        <v>76.00094426</v>
      </c>
    </row>
    <row r="754" ht="15.75" customHeight="1">
      <c r="A754" s="35"/>
      <c r="B754" s="37"/>
      <c r="C754" s="37"/>
      <c r="D754" s="37"/>
      <c r="E754" s="38"/>
      <c r="F754" s="38"/>
      <c r="G754" s="39" t="s">
        <v>25</v>
      </c>
      <c r="H754" s="41">
        <v>0.06</v>
      </c>
      <c r="I754" s="40"/>
      <c r="J754" s="42">
        <f>J753*H754</f>
        <v>4.560056656</v>
      </c>
    </row>
    <row r="755" ht="15.75" customHeight="1">
      <c r="A755" s="35"/>
      <c r="B755" s="37"/>
      <c r="C755" s="37"/>
      <c r="D755" s="37"/>
      <c r="E755" s="11"/>
      <c r="F755" s="43"/>
      <c r="G755" s="38"/>
      <c r="H755" s="39" t="s">
        <v>26</v>
      </c>
      <c r="I755" s="15"/>
      <c r="J755" s="28">
        <f>+J753+J754</f>
        <v>80.56100092</v>
      </c>
    </row>
    <row r="756" ht="15.75" customHeight="1">
      <c r="A756" s="35"/>
      <c r="B756" s="37"/>
      <c r="C756" s="37"/>
      <c r="D756" s="37"/>
      <c r="E756" s="38"/>
      <c r="F756" s="39"/>
      <c r="G756" s="39" t="s">
        <v>27</v>
      </c>
      <c r="H756" s="63">
        <v>1.5</v>
      </c>
      <c r="I756" s="44"/>
      <c r="J756" s="28">
        <f>J755*H756</f>
        <v>120.8415014</v>
      </c>
    </row>
    <row r="757" ht="15.75" customHeight="1">
      <c r="A757" s="35"/>
      <c r="B757" s="37"/>
      <c r="C757" s="37"/>
      <c r="D757" s="37"/>
      <c r="E757" s="11"/>
      <c r="F757" s="15"/>
      <c r="G757" s="38"/>
      <c r="H757" s="39" t="s">
        <v>28</v>
      </c>
      <c r="I757" s="15"/>
      <c r="J757" s="28">
        <f>+J755+J756</f>
        <v>201.4025023</v>
      </c>
    </row>
    <row r="758" ht="15.75" customHeight="1">
      <c r="A758" s="35"/>
      <c r="B758" s="37"/>
      <c r="C758" s="37"/>
      <c r="D758" s="37"/>
      <c r="E758" s="11"/>
      <c r="F758" s="15"/>
      <c r="G758" s="45"/>
      <c r="H758" s="39" t="s">
        <v>29</v>
      </c>
      <c r="I758" s="15" t="s">
        <v>30</v>
      </c>
      <c r="J758" s="28">
        <f>J757</f>
        <v>201.4025023</v>
      </c>
    </row>
    <row r="759" ht="15.75" customHeight="1">
      <c r="A759" s="46" t="s">
        <v>31</v>
      </c>
      <c r="B759" s="37"/>
      <c r="C759" s="37"/>
      <c r="D759" s="37"/>
      <c r="E759" s="37"/>
      <c r="F759" s="37"/>
      <c r="G759" s="37"/>
      <c r="H759" s="37"/>
      <c r="I759" s="37"/>
      <c r="J759" s="47"/>
    </row>
    <row r="760" ht="15.75" customHeight="1">
      <c r="A760" s="64"/>
      <c r="B760" s="49"/>
      <c r="C760" s="49"/>
      <c r="D760" s="49"/>
      <c r="E760" s="49"/>
      <c r="F760" s="49"/>
      <c r="G760" s="49"/>
      <c r="H760" s="49"/>
      <c r="I760" s="49"/>
      <c r="J760" s="20"/>
    </row>
    <row r="761" ht="15.75" customHeight="1">
      <c r="A761" s="50"/>
      <c r="J761" s="51"/>
    </row>
    <row r="762" ht="15.75" customHeight="1">
      <c r="A762" s="50"/>
      <c r="J762" s="51"/>
    </row>
    <row r="763" ht="15.75" customHeight="1">
      <c r="A763" s="50"/>
      <c r="J763" s="51"/>
    </row>
    <row r="764" ht="15.75" customHeight="1">
      <c r="A764" s="50"/>
      <c r="J764" s="51"/>
    </row>
    <row r="765" ht="15.75" customHeight="1">
      <c r="A765" s="50"/>
      <c r="J765" s="51"/>
    </row>
    <row r="766" ht="15.75" customHeight="1">
      <c r="A766" s="50"/>
      <c r="J766" s="51"/>
    </row>
    <row r="767" ht="15.75" customHeight="1">
      <c r="A767" s="50"/>
      <c r="J767" s="51"/>
    </row>
    <row r="768" ht="15.75" customHeight="1">
      <c r="A768" s="50"/>
      <c r="J768" s="51"/>
    </row>
    <row r="769" ht="15.75" customHeight="1">
      <c r="A769" s="50"/>
      <c r="J769" s="51"/>
    </row>
    <row r="770" ht="15.75" customHeight="1">
      <c r="A770" s="24"/>
      <c r="B770" s="52"/>
      <c r="C770" s="52"/>
      <c r="D770" s="52"/>
      <c r="E770" s="52"/>
      <c r="F770" s="52"/>
      <c r="G770" s="52"/>
      <c r="H770" s="52"/>
      <c r="I770" s="52"/>
      <c r="J770" s="25"/>
    </row>
    <row r="771" ht="15.75" customHeight="1"/>
    <row r="772" ht="15.75" customHeight="1"/>
    <row r="773" ht="15.75" customHeight="1"/>
    <row r="774" ht="15.75" customHeight="1"/>
    <row r="775" ht="15.75" customHeight="1">
      <c r="A775" s="1"/>
      <c r="B775" s="2" t="s">
        <v>0</v>
      </c>
      <c r="C775" s="3"/>
      <c r="D775" s="4"/>
      <c r="E775" s="4"/>
      <c r="F775" s="5"/>
      <c r="G775" s="6"/>
      <c r="H775" s="6"/>
      <c r="I775" s="7"/>
      <c r="J775" s="8"/>
    </row>
    <row r="776" ht="15.75" customHeight="1">
      <c r="A776" s="9" t="s">
        <v>1</v>
      </c>
      <c r="B776" s="10"/>
      <c r="C776" s="11"/>
      <c r="D776" s="11"/>
      <c r="E776" s="11"/>
      <c r="F776" s="11"/>
      <c r="G776" s="12" t="s">
        <v>2</v>
      </c>
      <c r="H776" s="60">
        <v>1.0</v>
      </c>
      <c r="I776" s="14"/>
      <c r="J776" s="15"/>
    </row>
    <row r="777" ht="15.75" customHeight="1">
      <c r="A777" s="16"/>
      <c r="B777" s="17" t="s">
        <v>3</v>
      </c>
      <c r="C777" s="18"/>
      <c r="D777" s="17" t="s">
        <v>4</v>
      </c>
      <c r="E777" s="18"/>
      <c r="F777" s="17" t="s">
        <v>5</v>
      </c>
      <c r="G777" s="18"/>
      <c r="H777" s="19" t="s">
        <v>6</v>
      </c>
      <c r="I777" s="20"/>
      <c r="J777" s="11"/>
    </row>
    <row r="778" ht="15.75" customHeight="1">
      <c r="A778" s="58" t="s">
        <v>180</v>
      </c>
      <c r="B778" s="22" t="s">
        <v>8</v>
      </c>
      <c r="C778" s="23" t="s">
        <v>3</v>
      </c>
      <c r="D778" s="23" t="s">
        <v>9</v>
      </c>
      <c r="E778" s="23" t="s">
        <v>10</v>
      </c>
      <c r="F778" s="23" t="s">
        <v>11</v>
      </c>
      <c r="G778" s="23" t="s">
        <v>12</v>
      </c>
      <c r="H778" s="24"/>
      <c r="I778" s="25"/>
      <c r="J778" s="23" t="s">
        <v>13</v>
      </c>
    </row>
    <row r="779" ht="15.75" customHeight="1">
      <c r="A779" s="54" t="s">
        <v>75</v>
      </c>
      <c r="B779" s="55">
        <v>0.75</v>
      </c>
      <c r="C779" s="56" t="s">
        <v>40</v>
      </c>
      <c r="D779" s="56">
        <v>0.045</v>
      </c>
      <c r="E779" s="28">
        <f t="shared" ref="E779:E789" si="118">B779/D779</f>
        <v>16.66666667</v>
      </c>
      <c r="F779" s="57">
        <v>390.0</v>
      </c>
      <c r="G779" s="28">
        <f t="shared" ref="G779:G789" si="119">F779/E779</f>
        <v>23.4</v>
      </c>
      <c r="H779" s="30">
        <f t="shared" ref="H779:H786" si="120">($H$776*1)/E779</f>
        <v>0.06</v>
      </c>
      <c r="I779" s="31" t="str">
        <f t="shared" ref="I779:I786" si="121">C779</f>
        <v>lt</v>
      </c>
      <c r="J779" s="32">
        <f t="shared" ref="J779:J786" si="122">H779*F779</f>
        <v>23.4</v>
      </c>
    </row>
    <row r="780" ht="15.75" customHeight="1">
      <c r="A780" s="54" t="s">
        <v>181</v>
      </c>
      <c r="B780" s="55">
        <v>0.75</v>
      </c>
      <c r="C780" s="56" t="s">
        <v>40</v>
      </c>
      <c r="D780" s="56">
        <v>0.02</v>
      </c>
      <c r="E780" s="28">
        <f t="shared" si="118"/>
        <v>37.5</v>
      </c>
      <c r="F780" s="57">
        <v>500.0</v>
      </c>
      <c r="G780" s="28">
        <f t="shared" si="119"/>
        <v>13.33333333</v>
      </c>
      <c r="H780" s="30">
        <f t="shared" si="120"/>
        <v>0.02666666667</v>
      </c>
      <c r="I780" s="31" t="str">
        <f t="shared" si="121"/>
        <v>lt</v>
      </c>
      <c r="J780" s="32">
        <f t="shared" si="122"/>
        <v>13.33333333</v>
      </c>
    </row>
    <row r="781" ht="15.75" customHeight="1">
      <c r="A781" s="54" t="s">
        <v>182</v>
      </c>
      <c r="B781" s="55">
        <v>0.75</v>
      </c>
      <c r="C781" s="56" t="s">
        <v>40</v>
      </c>
      <c r="D781" s="56">
        <v>0.013</v>
      </c>
      <c r="E781" s="28">
        <f t="shared" si="118"/>
        <v>57.69230769</v>
      </c>
      <c r="F781" s="57">
        <v>90.0</v>
      </c>
      <c r="G781" s="28">
        <f t="shared" si="119"/>
        <v>1.56</v>
      </c>
      <c r="H781" s="30">
        <f t="shared" si="120"/>
        <v>0.01733333333</v>
      </c>
      <c r="I781" s="31" t="str">
        <f t="shared" si="121"/>
        <v>lt</v>
      </c>
      <c r="J781" s="32">
        <f t="shared" si="122"/>
        <v>1.56</v>
      </c>
    </row>
    <row r="782" ht="15.75" customHeight="1">
      <c r="A782" s="54" t="s">
        <v>183</v>
      </c>
      <c r="B782" s="55">
        <v>0.5</v>
      </c>
      <c r="C782" s="56" t="s">
        <v>40</v>
      </c>
      <c r="D782" s="56">
        <v>0.025</v>
      </c>
      <c r="E782" s="28">
        <f t="shared" si="118"/>
        <v>20</v>
      </c>
      <c r="F782" s="57">
        <v>100.0</v>
      </c>
      <c r="G782" s="28">
        <f t="shared" si="119"/>
        <v>5</v>
      </c>
      <c r="H782" s="30">
        <f t="shared" si="120"/>
        <v>0.05</v>
      </c>
      <c r="I782" s="31" t="str">
        <f t="shared" si="121"/>
        <v>lt</v>
      </c>
      <c r="J782" s="32">
        <f t="shared" si="122"/>
        <v>5</v>
      </c>
    </row>
    <row r="783" ht="15.75" customHeight="1">
      <c r="A783" s="59" t="s">
        <v>184</v>
      </c>
      <c r="B783" s="55">
        <v>1.0</v>
      </c>
      <c r="C783" s="56" t="s">
        <v>40</v>
      </c>
      <c r="D783" s="56">
        <v>0.045</v>
      </c>
      <c r="E783" s="28">
        <f t="shared" si="118"/>
        <v>22.22222222</v>
      </c>
      <c r="F783" s="57">
        <v>40.0</v>
      </c>
      <c r="G783" s="28">
        <f t="shared" si="119"/>
        <v>1.8</v>
      </c>
      <c r="H783" s="30">
        <f t="shared" si="120"/>
        <v>0.045</v>
      </c>
      <c r="I783" s="31" t="str">
        <f t="shared" si="121"/>
        <v>lt</v>
      </c>
      <c r="J783" s="32">
        <f t="shared" si="122"/>
        <v>1.8</v>
      </c>
    </row>
    <row r="784" ht="15.75" customHeight="1">
      <c r="A784" s="59" t="s">
        <v>185</v>
      </c>
      <c r="B784" s="55">
        <v>0.3</v>
      </c>
      <c r="C784" s="56" t="s">
        <v>40</v>
      </c>
      <c r="D784" s="56">
        <v>0.03</v>
      </c>
      <c r="E784" s="28">
        <f t="shared" si="118"/>
        <v>10</v>
      </c>
      <c r="F784" s="57">
        <v>40.0</v>
      </c>
      <c r="G784" s="28">
        <f t="shared" si="119"/>
        <v>4</v>
      </c>
      <c r="H784" s="30">
        <f t="shared" si="120"/>
        <v>0.1</v>
      </c>
      <c r="I784" s="31" t="str">
        <f t="shared" si="121"/>
        <v>lt</v>
      </c>
      <c r="J784" s="32">
        <f t="shared" si="122"/>
        <v>4</v>
      </c>
    </row>
    <row r="785" ht="15.75" customHeight="1">
      <c r="A785" s="54" t="s">
        <v>186</v>
      </c>
      <c r="B785" s="55">
        <v>0.75</v>
      </c>
      <c r="C785" s="56" t="s">
        <v>40</v>
      </c>
      <c r="D785" s="56">
        <v>0.05</v>
      </c>
      <c r="E785" s="28">
        <f t="shared" si="118"/>
        <v>15</v>
      </c>
      <c r="F785" s="57">
        <v>380.0</v>
      </c>
      <c r="G785" s="28">
        <f t="shared" si="119"/>
        <v>25.33333333</v>
      </c>
      <c r="H785" s="30">
        <f t="shared" si="120"/>
        <v>0.06666666667</v>
      </c>
      <c r="I785" s="31" t="str">
        <f t="shared" si="121"/>
        <v>lt</v>
      </c>
      <c r="J785" s="32">
        <f t="shared" si="122"/>
        <v>25.33333333</v>
      </c>
    </row>
    <row r="786" ht="15.75" customHeight="1">
      <c r="A786" s="54" t="s">
        <v>187</v>
      </c>
      <c r="B786" s="55">
        <v>0.03</v>
      </c>
      <c r="C786" s="56" t="s">
        <v>17</v>
      </c>
      <c r="D786" s="56">
        <v>0.001</v>
      </c>
      <c r="E786" s="28">
        <f t="shared" si="118"/>
        <v>30</v>
      </c>
      <c r="F786" s="57">
        <v>50.0</v>
      </c>
      <c r="G786" s="28">
        <f t="shared" si="119"/>
        <v>1.666666667</v>
      </c>
      <c r="H786" s="30">
        <f t="shared" si="120"/>
        <v>0.03333333333</v>
      </c>
      <c r="I786" s="31" t="str">
        <f t="shared" si="121"/>
        <v>kg</v>
      </c>
      <c r="J786" s="32">
        <f t="shared" si="122"/>
        <v>1.666666667</v>
      </c>
    </row>
    <row r="787" ht="15.75" customHeight="1">
      <c r="A787" s="11"/>
      <c r="B787" s="26"/>
      <c r="C787" s="26" t="s">
        <v>17</v>
      </c>
      <c r="D787" s="33"/>
      <c r="E787" s="28" t="str">
        <f t="shared" si="118"/>
        <v>#DIV/0!</v>
      </c>
      <c r="F787" s="34"/>
      <c r="G787" s="28" t="str">
        <f t="shared" si="119"/>
        <v>#DIV/0!</v>
      </c>
      <c r="H787" s="30" t="str">
        <f t="shared" ref="H787:H789" si="123">($H$2*1)/E787</f>
        <v>#DIV/0!</v>
      </c>
      <c r="I787" s="31"/>
      <c r="J787" s="32"/>
    </row>
    <row r="788" ht="15.75" customHeight="1">
      <c r="A788" s="11"/>
      <c r="B788" s="26"/>
      <c r="C788" s="26"/>
      <c r="D788" s="33"/>
      <c r="E788" s="28" t="str">
        <f t="shared" si="118"/>
        <v>#DIV/0!</v>
      </c>
      <c r="F788" s="34"/>
      <c r="G788" s="28" t="str">
        <f t="shared" si="119"/>
        <v>#DIV/0!</v>
      </c>
      <c r="H788" s="30" t="str">
        <f t="shared" si="123"/>
        <v>#DIV/0!</v>
      </c>
      <c r="I788" s="31" t="str">
        <f t="shared" ref="I788:I789" si="124">C788</f>
        <v/>
      </c>
      <c r="J788" s="32"/>
    </row>
    <row r="789" ht="15.75" customHeight="1">
      <c r="A789" s="11"/>
      <c r="B789" s="26"/>
      <c r="C789" s="26"/>
      <c r="D789" s="33"/>
      <c r="E789" s="28" t="str">
        <f t="shared" si="118"/>
        <v>#DIV/0!</v>
      </c>
      <c r="F789" s="34"/>
      <c r="G789" s="28" t="str">
        <f t="shared" si="119"/>
        <v>#DIV/0!</v>
      </c>
      <c r="H789" s="30" t="str">
        <f t="shared" si="123"/>
        <v>#DIV/0!</v>
      </c>
      <c r="I789" s="31" t="str">
        <f t="shared" si="124"/>
        <v/>
      </c>
      <c r="J789" s="32"/>
    </row>
    <row r="790" ht="15.75" customHeight="1">
      <c r="A790" s="35"/>
      <c r="B790" s="36"/>
      <c r="C790" s="36" t="s">
        <v>21</v>
      </c>
      <c r="D790" s="37">
        <f>SUM(D779:D787)</f>
        <v>0.229</v>
      </c>
      <c r="E790" s="11"/>
      <c r="F790" s="38"/>
      <c r="G790" s="38"/>
      <c r="H790" s="39" t="s">
        <v>22</v>
      </c>
      <c r="I790" s="15"/>
      <c r="J790" s="28">
        <f>SUM(J779:J789)</f>
        <v>76.09333333</v>
      </c>
    </row>
    <row r="791" ht="15.75" customHeight="1">
      <c r="A791" s="35"/>
      <c r="B791" s="37"/>
      <c r="C791" s="37"/>
      <c r="D791" s="37"/>
      <c r="E791" s="11"/>
      <c r="F791" s="38"/>
      <c r="G791" s="39" t="s">
        <v>23</v>
      </c>
      <c r="H791" s="62">
        <v>0.15</v>
      </c>
      <c r="I791" s="40"/>
      <c r="J791" s="28">
        <f>J790*H791</f>
        <v>11.414</v>
      </c>
    </row>
    <row r="792" ht="15.75" customHeight="1">
      <c r="A792" s="35"/>
      <c r="B792" s="37"/>
      <c r="C792" s="37"/>
      <c r="D792" s="37"/>
      <c r="E792" s="11"/>
      <c r="F792" s="11"/>
      <c r="G792" s="38"/>
      <c r="H792" s="39" t="s">
        <v>24</v>
      </c>
      <c r="I792" s="15"/>
      <c r="J792" s="28">
        <f>+J790+J791</f>
        <v>87.50733333</v>
      </c>
    </row>
    <row r="793" ht="15.75" customHeight="1">
      <c r="A793" s="35"/>
      <c r="B793" s="37"/>
      <c r="C793" s="37"/>
      <c r="D793" s="37"/>
      <c r="E793" s="38"/>
      <c r="F793" s="38"/>
      <c r="G793" s="39" t="s">
        <v>25</v>
      </c>
      <c r="H793" s="41">
        <v>0.06</v>
      </c>
      <c r="I793" s="40"/>
      <c r="J793" s="42">
        <f>J792*H793</f>
        <v>5.25044</v>
      </c>
    </row>
    <row r="794" ht="15.75" customHeight="1">
      <c r="A794" s="35"/>
      <c r="B794" s="37"/>
      <c r="C794" s="37"/>
      <c r="D794" s="37"/>
      <c r="E794" s="11"/>
      <c r="F794" s="43"/>
      <c r="G794" s="38"/>
      <c r="H794" s="39" t="s">
        <v>26</v>
      </c>
      <c r="I794" s="15"/>
      <c r="J794" s="28">
        <f>+J792+J793</f>
        <v>92.75777333</v>
      </c>
    </row>
    <row r="795" ht="15.75" customHeight="1">
      <c r="A795" s="35"/>
      <c r="B795" s="37"/>
      <c r="C795" s="37"/>
      <c r="D795" s="37"/>
      <c r="E795" s="38"/>
      <c r="F795" s="39"/>
      <c r="G795" s="39" t="s">
        <v>27</v>
      </c>
      <c r="H795" s="63">
        <v>1.5</v>
      </c>
      <c r="I795" s="44"/>
      <c r="J795" s="28">
        <f>J794*H795</f>
        <v>139.13666</v>
      </c>
    </row>
    <row r="796" ht="15.75" customHeight="1">
      <c r="A796" s="35"/>
      <c r="B796" s="37"/>
      <c r="C796" s="37"/>
      <c r="D796" s="37"/>
      <c r="E796" s="11"/>
      <c r="F796" s="15"/>
      <c r="G796" s="38"/>
      <c r="H796" s="39" t="s">
        <v>28</v>
      </c>
      <c r="I796" s="15"/>
      <c r="J796" s="28">
        <f>+J794+J795</f>
        <v>231.8944333</v>
      </c>
    </row>
    <row r="797" ht="15.75" customHeight="1">
      <c r="A797" s="35"/>
      <c r="B797" s="37"/>
      <c r="C797" s="37"/>
      <c r="D797" s="37"/>
      <c r="E797" s="11"/>
      <c r="F797" s="15"/>
      <c r="G797" s="45"/>
      <c r="H797" s="39" t="s">
        <v>29</v>
      </c>
      <c r="I797" s="15" t="s">
        <v>30</v>
      </c>
      <c r="J797" s="28">
        <f>J796</f>
        <v>231.8944333</v>
      </c>
    </row>
    <row r="798" ht="15.75" customHeight="1">
      <c r="A798" s="46" t="s">
        <v>31</v>
      </c>
      <c r="B798" s="37"/>
      <c r="C798" s="37"/>
      <c r="D798" s="37"/>
      <c r="E798" s="37"/>
      <c r="F798" s="37"/>
      <c r="G798" s="37"/>
      <c r="H798" s="37"/>
      <c r="I798" s="37"/>
      <c r="J798" s="47"/>
    </row>
    <row r="799" ht="15.75" customHeight="1">
      <c r="A799" s="64"/>
      <c r="B799" s="49"/>
      <c r="C799" s="49"/>
      <c r="D799" s="49"/>
      <c r="E799" s="49"/>
      <c r="F799" s="49"/>
      <c r="G799" s="49"/>
      <c r="H799" s="49"/>
      <c r="I799" s="49"/>
      <c r="J799" s="20"/>
    </row>
    <row r="800" ht="15.75" customHeight="1">
      <c r="A800" s="50"/>
      <c r="J800" s="51"/>
    </row>
    <row r="801" ht="15.75" customHeight="1">
      <c r="A801" s="50"/>
      <c r="J801" s="51"/>
    </row>
    <row r="802" ht="15.75" customHeight="1">
      <c r="A802" s="50"/>
      <c r="J802" s="51"/>
    </row>
    <row r="803" ht="15.75" customHeight="1">
      <c r="A803" s="50"/>
      <c r="J803" s="51"/>
    </row>
    <row r="804" ht="15.75" customHeight="1">
      <c r="A804" s="50"/>
      <c r="J804" s="51"/>
    </row>
    <row r="805" ht="15.75" customHeight="1">
      <c r="A805" s="50"/>
      <c r="J805" s="51"/>
    </row>
    <row r="806" ht="15.75" customHeight="1">
      <c r="A806" s="50"/>
      <c r="J806" s="51"/>
    </row>
    <row r="807" ht="15.75" customHeight="1">
      <c r="A807" s="50"/>
      <c r="J807" s="51"/>
    </row>
    <row r="808" ht="15.75" customHeight="1">
      <c r="A808" s="50"/>
      <c r="J808" s="51"/>
    </row>
    <row r="809" ht="15.75" customHeight="1">
      <c r="A809" s="24"/>
      <c r="B809" s="52"/>
      <c r="C809" s="52"/>
      <c r="D809" s="52"/>
      <c r="E809" s="52"/>
      <c r="F809" s="52"/>
      <c r="G809" s="52"/>
      <c r="H809" s="52"/>
      <c r="I809" s="52"/>
      <c r="J809" s="25"/>
    </row>
    <row r="810" ht="15.75" customHeight="1"/>
    <row r="811" ht="15.75" customHeight="1"/>
    <row r="812" ht="15.75" customHeight="1"/>
    <row r="813" ht="15.75" customHeight="1"/>
    <row r="814" ht="15.75" customHeight="1">
      <c r="A814" s="1"/>
      <c r="B814" s="2" t="s">
        <v>0</v>
      </c>
      <c r="C814" s="3"/>
      <c r="D814" s="4"/>
      <c r="E814" s="4"/>
      <c r="F814" s="5"/>
      <c r="G814" s="6"/>
      <c r="H814" s="6"/>
      <c r="I814" s="7"/>
      <c r="J814" s="8"/>
    </row>
    <row r="815" ht="15.75" customHeight="1">
      <c r="A815" s="9" t="s">
        <v>1</v>
      </c>
      <c r="B815" s="10"/>
      <c r="C815" s="11"/>
      <c r="D815" s="11"/>
      <c r="E815" s="11"/>
      <c r="F815" s="11"/>
      <c r="G815" s="12" t="s">
        <v>2</v>
      </c>
      <c r="H815" s="60">
        <v>1.0</v>
      </c>
      <c r="I815" s="14"/>
      <c r="J815" s="15"/>
    </row>
    <row r="816" ht="15.75" customHeight="1">
      <c r="A816" s="16"/>
      <c r="B816" s="17" t="s">
        <v>3</v>
      </c>
      <c r="C816" s="18"/>
      <c r="D816" s="17" t="s">
        <v>4</v>
      </c>
      <c r="E816" s="18"/>
      <c r="F816" s="17" t="s">
        <v>5</v>
      </c>
      <c r="G816" s="18"/>
      <c r="H816" s="19" t="s">
        <v>6</v>
      </c>
      <c r="I816" s="20"/>
      <c r="J816" s="11"/>
    </row>
    <row r="817" ht="15.75" customHeight="1">
      <c r="A817" s="58" t="s">
        <v>188</v>
      </c>
      <c r="B817" s="22" t="s">
        <v>8</v>
      </c>
      <c r="C817" s="23" t="s">
        <v>3</v>
      </c>
      <c r="D817" s="23" t="s">
        <v>9</v>
      </c>
      <c r="E817" s="23" t="s">
        <v>10</v>
      </c>
      <c r="F817" s="23" t="s">
        <v>11</v>
      </c>
      <c r="G817" s="23" t="s">
        <v>12</v>
      </c>
      <c r="H817" s="24"/>
      <c r="I817" s="25"/>
      <c r="J817" s="23" t="s">
        <v>13</v>
      </c>
    </row>
    <row r="818" ht="15.75" customHeight="1">
      <c r="A818" s="54" t="s">
        <v>75</v>
      </c>
      <c r="B818" s="55">
        <v>0.75</v>
      </c>
      <c r="C818" s="56" t="s">
        <v>40</v>
      </c>
      <c r="D818" s="56">
        <v>0.045</v>
      </c>
      <c r="E818" s="28">
        <f t="shared" ref="E818:E828" si="125">B818/D818</f>
        <v>16.66666667</v>
      </c>
      <c r="F818" s="57">
        <v>390.0</v>
      </c>
      <c r="G818" s="28">
        <f t="shared" ref="G818:G828" si="126">F818/E818</f>
        <v>23.4</v>
      </c>
      <c r="H818" s="30">
        <f t="shared" ref="H818:H824" si="127">($H$815*1)/E818</f>
        <v>0.06</v>
      </c>
      <c r="I818" s="31" t="str">
        <f t="shared" ref="I818:I825" si="128">C818</f>
        <v>lt</v>
      </c>
      <c r="J818" s="32">
        <f t="shared" ref="J818:J825" si="129">H818*F818</f>
        <v>23.4</v>
      </c>
    </row>
    <row r="819" ht="15.75" customHeight="1">
      <c r="A819" s="54" t="s">
        <v>189</v>
      </c>
      <c r="B819" s="55">
        <v>0.75</v>
      </c>
      <c r="C819" s="56" t="s">
        <v>40</v>
      </c>
      <c r="D819" s="56">
        <v>0.015</v>
      </c>
      <c r="E819" s="28">
        <f t="shared" si="125"/>
        <v>50</v>
      </c>
      <c r="F819" s="57">
        <v>400.0</v>
      </c>
      <c r="G819" s="28">
        <f t="shared" si="126"/>
        <v>8</v>
      </c>
      <c r="H819" s="30">
        <f t="shared" si="127"/>
        <v>0.02</v>
      </c>
      <c r="I819" s="31" t="str">
        <f t="shared" si="128"/>
        <v>lt</v>
      </c>
      <c r="J819" s="32">
        <f t="shared" si="129"/>
        <v>8</v>
      </c>
    </row>
    <row r="820" ht="15.75" customHeight="1">
      <c r="A820" s="54" t="s">
        <v>190</v>
      </c>
      <c r="B820" s="55">
        <v>1.0</v>
      </c>
      <c r="C820" s="56" t="s">
        <v>40</v>
      </c>
      <c r="D820" s="56">
        <v>0.045</v>
      </c>
      <c r="E820" s="28">
        <f t="shared" si="125"/>
        <v>22.22222222</v>
      </c>
      <c r="F820" s="57">
        <v>100.0</v>
      </c>
      <c r="G820" s="28">
        <f t="shared" si="126"/>
        <v>4.5</v>
      </c>
      <c r="H820" s="30">
        <f t="shared" si="127"/>
        <v>0.045</v>
      </c>
      <c r="I820" s="31" t="str">
        <f t="shared" si="128"/>
        <v>lt</v>
      </c>
      <c r="J820" s="32">
        <f t="shared" si="129"/>
        <v>4.5</v>
      </c>
    </row>
    <row r="821" ht="15.75" customHeight="1">
      <c r="A821" s="54" t="s">
        <v>183</v>
      </c>
      <c r="B821" s="55">
        <v>0.5</v>
      </c>
      <c r="C821" s="56" t="s">
        <v>40</v>
      </c>
      <c r="D821" s="56">
        <v>0.03</v>
      </c>
      <c r="E821" s="28">
        <f t="shared" si="125"/>
        <v>16.66666667</v>
      </c>
      <c r="F821" s="57">
        <v>100.0</v>
      </c>
      <c r="G821" s="28">
        <f t="shared" si="126"/>
        <v>6</v>
      </c>
      <c r="H821" s="30">
        <f t="shared" si="127"/>
        <v>0.06</v>
      </c>
      <c r="I821" s="31" t="str">
        <f t="shared" si="128"/>
        <v>lt</v>
      </c>
      <c r="J821" s="32">
        <f t="shared" si="129"/>
        <v>6</v>
      </c>
    </row>
    <row r="822" ht="15.75" customHeight="1">
      <c r="A822" s="59" t="s">
        <v>140</v>
      </c>
      <c r="B822" s="55">
        <v>1.0</v>
      </c>
      <c r="C822" s="56" t="s">
        <v>40</v>
      </c>
      <c r="D822" s="56">
        <v>0.015</v>
      </c>
      <c r="E822" s="28">
        <f t="shared" si="125"/>
        <v>66.66666667</v>
      </c>
      <c r="F822" s="57">
        <v>100.0</v>
      </c>
      <c r="G822" s="28">
        <f t="shared" si="126"/>
        <v>1.5</v>
      </c>
      <c r="H822" s="30">
        <f t="shared" si="127"/>
        <v>0.015</v>
      </c>
      <c r="I822" s="31" t="str">
        <f t="shared" si="128"/>
        <v>lt</v>
      </c>
      <c r="J822" s="32">
        <f t="shared" si="129"/>
        <v>1.5</v>
      </c>
    </row>
    <row r="823" ht="15.75" customHeight="1">
      <c r="A823" s="59" t="s">
        <v>53</v>
      </c>
      <c r="B823" s="55">
        <v>0.118</v>
      </c>
      <c r="C823" s="56" t="s">
        <v>17</v>
      </c>
      <c r="D823" s="56">
        <v>0.002</v>
      </c>
      <c r="E823" s="28">
        <f t="shared" si="125"/>
        <v>59</v>
      </c>
      <c r="F823" s="57">
        <v>400.0</v>
      </c>
      <c r="G823" s="28">
        <f t="shared" si="126"/>
        <v>6.779661017</v>
      </c>
      <c r="H823" s="30">
        <f t="shared" si="127"/>
        <v>0.01694915254</v>
      </c>
      <c r="I823" s="31" t="str">
        <f t="shared" si="128"/>
        <v>kg</v>
      </c>
      <c r="J823" s="32">
        <f t="shared" si="129"/>
        <v>6.779661017</v>
      </c>
    </row>
    <row r="824" ht="15.75" customHeight="1">
      <c r="A824" s="54" t="s">
        <v>44</v>
      </c>
      <c r="B824" s="55">
        <v>5.0</v>
      </c>
      <c r="C824" s="56" t="s">
        <v>17</v>
      </c>
      <c r="D824" s="56">
        <v>0.3</v>
      </c>
      <c r="E824" s="28">
        <f t="shared" si="125"/>
        <v>16.66666667</v>
      </c>
      <c r="F824" s="57">
        <v>50.0</v>
      </c>
      <c r="G824" s="28">
        <f t="shared" si="126"/>
        <v>3</v>
      </c>
      <c r="H824" s="30">
        <f t="shared" si="127"/>
        <v>0.06</v>
      </c>
      <c r="I824" s="31" t="str">
        <f t="shared" si="128"/>
        <v>kg</v>
      </c>
      <c r="J824" s="32">
        <f t="shared" si="129"/>
        <v>3</v>
      </c>
    </row>
    <row r="825" ht="15.75" customHeight="1">
      <c r="A825" s="54" t="s">
        <v>191</v>
      </c>
      <c r="B825" s="55">
        <v>1.0</v>
      </c>
      <c r="C825" s="56" t="s">
        <v>17</v>
      </c>
      <c r="D825" s="56">
        <v>0.001</v>
      </c>
      <c r="E825" s="28">
        <f t="shared" si="125"/>
        <v>1000</v>
      </c>
      <c r="F825" s="57">
        <v>60.0</v>
      </c>
      <c r="G825" s="28">
        <f t="shared" si="126"/>
        <v>0.06</v>
      </c>
      <c r="H825" s="30">
        <f>($H$620*1)/E825</f>
        <v>0.03</v>
      </c>
      <c r="I825" s="31" t="str">
        <f t="shared" si="128"/>
        <v>kg</v>
      </c>
      <c r="J825" s="32">
        <f t="shared" si="129"/>
        <v>1.8</v>
      </c>
    </row>
    <row r="826" ht="15.75" customHeight="1">
      <c r="A826" s="11"/>
      <c r="B826" s="26"/>
      <c r="C826" s="26" t="s">
        <v>17</v>
      </c>
      <c r="D826" s="33"/>
      <c r="E826" s="28" t="str">
        <f t="shared" si="125"/>
        <v>#DIV/0!</v>
      </c>
      <c r="F826" s="34"/>
      <c r="G826" s="28" t="str">
        <f t="shared" si="126"/>
        <v>#DIV/0!</v>
      </c>
      <c r="H826" s="30" t="str">
        <f t="shared" ref="H826:H828" si="130">($H$2*1)/E826</f>
        <v>#DIV/0!</v>
      </c>
      <c r="I826" s="31"/>
      <c r="J826" s="32"/>
    </row>
    <row r="827" ht="15.75" customHeight="1">
      <c r="A827" s="11"/>
      <c r="B827" s="26"/>
      <c r="C827" s="26"/>
      <c r="D827" s="33"/>
      <c r="E827" s="28" t="str">
        <f t="shared" si="125"/>
        <v>#DIV/0!</v>
      </c>
      <c r="F827" s="34"/>
      <c r="G827" s="28" t="str">
        <f t="shared" si="126"/>
        <v>#DIV/0!</v>
      </c>
      <c r="H827" s="30" t="str">
        <f t="shared" si="130"/>
        <v>#DIV/0!</v>
      </c>
      <c r="I827" s="31" t="str">
        <f t="shared" ref="I827:I828" si="131">C827</f>
        <v/>
      </c>
      <c r="J827" s="32"/>
    </row>
    <row r="828" ht="15.75" customHeight="1">
      <c r="A828" s="11"/>
      <c r="B828" s="26"/>
      <c r="C828" s="26"/>
      <c r="D828" s="33"/>
      <c r="E828" s="28" t="str">
        <f t="shared" si="125"/>
        <v>#DIV/0!</v>
      </c>
      <c r="F828" s="34"/>
      <c r="G828" s="28" t="str">
        <f t="shared" si="126"/>
        <v>#DIV/0!</v>
      </c>
      <c r="H828" s="30" t="str">
        <f t="shared" si="130"/>
        <v>#DIV/0!</v>
      </c>
      <c r="I828" s="31" t="str">
        <f t="shared" si="131"/>
        <v/>
      </c>
      <c r="J828" s="32"/>
    </row>
    <row r="829" ht="15.75" customHeight="1">
      <c r="A829" s="35"/>
      <c r="B829" s="36"/>
      <c r="C829" s="36" t="s">
        <v>21</v>
      </c>
      <c r="D829" s="37">
        <f>SUM(D818:D826)</f>
        <v>0.453</v>
      </c>
      <c r="E829" s="11"/>
      <c r="F829" s="38"/>
      <c r="G829" s="38"/>
      <c r="H829" s="39" t="s">
        <v>22</v>
      </c>
      <c r="I829" s="15"/>
      <c r="J829" s="28">
        <f>SUM(J818:J828)</f>
        <v>54.97966102</v>
      </c>
    </row>
    <row r="830" ht="15.75" customHeight="1">
      <c r="A830" s="35"/>
      <c r="B830" s="37"/>
      <c r="C830" s="37"/>
      <c r="D830" s="37"/>
      <c r="E830" s="11"/>
      <c r="F830" s="38"/>
      <c r="G830" s="39" t="s">
        <v>23</v>
      </c>
      <c r="H830" s="62">
        <v>0.15</v>
      </c>
      <c r="I830" s="40"/>
      <c r="J830" s="28">
        <f>J829*H830</f>
        <v>8.246949153</v>
      </c>
    </row>
    <row r="831" ht="15.75" customHeight="1">
      <c r="A831" s="35"/>
      <c r="B831" s="37"/>
      <c r="C831" s="37"/>
      <c r="D831" s="37"/>
      <c r="E831" s="11"/>
      <c r="F831" s="11"/>
      <c r="G831" s="38"/>
      <c r="H831" s="39" t="s">
        <v>24</v>
      </c>
      <c r="I831" s="15"/>
      <c r="J831" s="28">
        <f>+J829+J830</f>
        <v>63.22661017</v>
      </c>
    </row>
    <row r="832" ht="15.75" customHeight="1">
      <c r="A832" s="35"/>
      <c r="B832" s="37"/>
      <c r="C832" s="37"/>
      <c r="D832" s="37"/>
      <c r="E832" s="38"/>
      <c r="F832" s="38"/>
      <c r="G832" s="39" t="s">
        <v>25</v>
      </c>
      <c r="H832" s="41">
        <v>0.06</v>
      </c>
      <c r="I832" s="40"/>
      <c r="J832" s="42">
        <f>J831*H832</f>
        <v>3.79359661</v>
      </c>
    </row>
    <row r="833" ht="15.75" customHeight="1">
      <c r="A833" s="35"/>
      <c r="B833" s="37"/>
      <c r="C833" s="37"/>
      <c r="D833" s="37"/>
      <c r="E833" s="11"/>
      <c r="F833" s="43"/>
      <c r="G833" s="38"/>
      <c r="H833" s="39" t="s">
        <v>26</v>
      </c>
      <c r="I833" s="15"/>
      <c r="J833" s="28">
        <f>+J831+J832</f>
        <v>67.02020678</v>
      </c>
    </row>
    <row r="834" ht="15.75" customHeight="1">
      <c r="A834" s="35"/>
      <c r="B834" s="37"/>
      <c r="C834" s="37"/>
      <c r="D834" s="37"/>
      <c r="E834" s="38"/>
      <c r="F834" s="39"/>
      <c r="G834" s="39" t="s">
        <v>27</v>
      </c>
      <c r="H834" s="63">
        <v>1.5</v>
      </c>
      <c r="I834" s="44"/>
      <c r="J834" s="28">
        <f>J833*H834</f>
        <v>100.5303102</v>
      </c>
    </row>
    <row r="835" ht="15.75" customHeight="1">
      <c r="A835" s="35"/>
      <c r="B835" s="37"/>
      <c r="C835" s="37"/>
      <c r="D835" s="37"/>
      <c r="E835" s="11"/>
      <c r="F835" s="15"/>
      <c r="G835" s="38"/>
      <c r="H835" s="39" t="s">
        <v>28</v>
      </c>
      <c r="I835" s="15"/>
      <c r="J835" s="28">
        <f>+J833+J834</f>
        <v>167.5505169</v>
      </c>
    </row>
    <row r="836" ht="15.75" customHeight="1">
      <c r="A836" s="35"/>
      <c r="B836" s="37"/>
      <c r="C836" s="37"/>
      <c r="D836" s="37"/>
      <c r="E836" s="11"/>
      <c r="F836" s="15"/>
      <c r="G836" s="45"/>
      <c r="H836" s="39" t="s">
        <v>29</v>
      </c>
      <c r="I836" s="15" t="s">
        <v>30</v>
      </c>
      <c r="J836" s="28">
        <f>J835</f>
        <v>167.5505169</v>
      </c>
    </row>
    <row r="837" ht="15.75" customHeight="1">
      <c r="A837" s="46" t="s">
        <v>31</v>
      </c>
      <c r="B837" s="37"/>
      <c r="C837" s="37"/>
      <c r="D837" s="37"/>
      <c r="E837" s="37"/>
      <c r="F837" s="37"/>
      <c r="G837" s="37"/>
      <c r="H837" s="37"/>
      <c r="I837" s="37"/>
      <c r="J837" s="47"/>
    </row>
    <row r="838" ht="15.75" customHeight="1">
      <c r="A838" s="64"/>
      <c r="B838" s="49"/>
      <c r="C838" s="49"/>
      <c r="D838" s="49"/>
      <c r="E838" s="49"/>
      <c r="F838" s="49"/>
      <c r="G838" s="49"/>
      <c r="H838" s="49"/>
      <c r="I838" s="49"/>
      <c r="J838" s="20"/>
    </row>
    <row r="839" ht="15.75" customHeight="1">
      <c r="A839" s="50"/>
      <c r="J839" s="51"/>
    </row>
    <row r="840" ht="15.75" customHeight="1">
      <c r="A840" s="50"/>
      <c r="J840" s="51"/>
    </row>
    <row r="841" ht="15.75" customHeight="1">
      <c r="A841" s="50"/>
      <c r="J841" s="51"/>
    </row>
    <row r="842" ht="15.75" customHeight="1">
      <c r="A842" s="50"/>
      <c r="J842" s="51"/>
    </row>
    <row r="843" ht="15.75" customHeight="1">
      <c r="A843" s="50"/>
      <c r="J843" s="51"/>
    </row>
    <row r="844" ht="15.75" customHeight="1">
      <c r="A844" s="50"/>
      <c r="J844" s="51"/>
    </row>
    <row r="845" ht="15.75" customHeight="1">
      <c r="A845" s="50"/>
      <c r="J845" s="51"/>
    </row>
    <row r="846" ht="15.75" customHeight="1">
      <c r="A846" s="50"/>
      <c r="J846" s="51"/>
    </row>
    <row r="847" ht="15.75" customHeight="1">
      <c r="A847" s="50"/>
      <c r="J847" s="51"/>
    </row>
    <row r="848" ht="15.75" customHeight="1">
      <c r="A848" s="24"/>
      <c r="B848" s="52"/>
      <c r="C848" s="52"/>
      <c r="D848" s="52"/>
      <c r="E848" s="52"/>
      <c r="F848" s="52"/>
      <c r="G848" s="52"/>
      <c r="H848" s="52"/>
      <c r="I848" s="52"/>
      <c r="J848" s="25"/>
    </row>
    <row r="849" ht="15.75" customHeight="1"/>
    <row r="850" ht="15.75" customHeight="1"/>
    <row r="851" ht="15.75" customHeight="1"/>
    <row r="852" ht="15.75" customHeight="1">
      <c r="A852" s="1"/>
      <c r="B852" s="2" t="s">
        <v>0</v>
      </c>
      <c r="C852" s="3"/>
      <c r="D852" s="4"/>
      <c r="E852" s="4"/>
      <c r="F852" s="5"/>
      <c r="G852" s="6"/>
      <c r="H852" s="6"/>
      <c r="I852" s="7"/>
      <c r="J852" s="8"/>
    </row>
    <row r="853" ht="15.75" customHeight="1">
      <c r="A853" s="9" t="s">
        <v>1</v>
      </c>
      <c r="B853" s="10"/>
      <c r="C853" s="11"/>
      <c r="D853" s="11"/>
      <c r="E853" s="11"/>
      <c r="F853" s="11"/>
      <c r="G853" s="12" t="s">
        <v>2</v>
      </c>
      <c r="H853" s="60">
        <v>1.0</v>
      </c>
      <c r="I853" s="14"/>
      <c r="J853" s="15"/>
    </row>
    <row r="854" ht="15.75" customHeight="1">
      <c r="A854" s="16"/>
      <c r="B854" s="17" t="s">
        <v>3</v>
      </c>
      <c r="C854" s="18"/>
      <c r="D854" s="17" t="s">
        <v>4</v>
      </c>
      <c r="E854" s="18"/>
      <c r="F854" s="17" t="s">
        <v>5</v>
      </c>
      <c r="G854" s="18"/>
      <c r="H854" s="19" t="s">
        <v>6</v>
      </c>
      <c r="I854" s="20"/>
      <c r="J854" s="11"/>
    </row>
    <row r="855" ht="15.75" customHeight="1">
      <c r="A855" s="58" t="s">
        <v>192</v>
      </c>
      <c r="B855" s="22" t="s">
        <v>8</v>
      </c>
      <c r="C855" s="23" t="s">
        <v>3</v>
      </c>
      <c r="D855" s="23" t="s">
        <v>9</v>
      </c>
      <c r="E855" s="23" t="s">
        <v>10</v>
      </c>
      <c r="F855" s="23" t="s">
        <v>11</v>
      </c>
      <c r="G855" s="23" t="s">
        <v>12</v>
      </c>
      <c r="H855" s="24"/>
      <c r="I855" s="25"/>
      <c r="J855" s="23" t="s">
        <v>13</v>
      </c>
    </row>
    <row r="856" ht="15.75" customHeight="1">
      <c r="A856" s="54" t="s">
        <v>75</v>
      </c>
      <c r="B856" s="55">
        <v>0.75</v>
      </c>
      <c r="C856" s="56" t="s">
        <v>40</v>
      </c>
      <c r="D856" s="56">
        <v>0.045</v>
      </c>
      <c r="E856" s="28">
        <f t="shared" ref="E856:E866" si="132">B856/D856</f>
        <v>16.66666667</v>
      </c>
      <c r="F856" s="57">
        <v>390.0</v>
      </c>
      <c r="G856" s="28">
        <f t="shared" ref="G856:G866" si="133">F856/E856</f>
        <v>23.4</v>
      </c>
      <c r="H856" s="30">
        <f t="shared" ref="H856:H861" si="134">($H$853*1)/E856</f>
        <v>0.06</v>
      </c>
      <c r="I856" s="31" t="str">
        <f t="shared" ref="I856:I863" si="135">C856</f>
        <v>lt</v>
      </c>
      <c r="J856" s="32">
        <f t="shared" ref="J856:J861" si="136">H856*F856</f>
        <v>23.4</v>
      </c>
    </row>
    <row r="857" ht="15.75" customHeight="1">
      <c r="A857" s="54" t="s">
        <v>193</v>
      </c>
      <c r="B857" s="55">
        <v>0.75</v>
      </c>
      <c r="C857" s="56" t="s">
        <v>40</v>
      </c>
      <c r="D857" s="56">
        <v>0.015</v>
      </c>
      <c r="E857" s="28">
        <f t="shared" si="132"/>
        <v>50</v>
      </c>
      <c r="F857" s="57">
        <v>350.0</v>
      </c>
      <c r="G857" s="28">
        <f t="shared" si="133"/>
        <v>7</v>
      </c>
      <c r="H857" s="30">
        <f t="shared" si="134"/>
        <v>0.02</v>
      </c>
      <c r="I857" s="31" t="str">
        <f t="shared" si="135"/>
        <v>lt</v>
      </c>
      <c r="J857" s="32">
        <f t="shared" si="136"/>
        <v>7</v>
      </c>
    </row>
    <row r="858" ht="15.75" customHeight="1">
      <c r="A858" s="54" t="s">
        <v>194</v>
      </c>
      <c r="B858" s="55">
        <v>1.0</v>
      </c>
      <c r="C858" s="56" t="s">
        <v>40</v>
      </c>
      <c r="D858" s="56">
        <v>0.039</v>
      </c>
      <c r="E858" s="28">
        <f t="shared" si="132"/>
        <v>25.64102564</v>
      </c>
      <c r="F858" s="57">
        <v>80.0</v>
      </c>
      <c r="G858" s="28">
        <f t="shared" si="133"/>
        <v>3.12</v>
      </c>
      <c r="H858" s="30">
        <f t="shared" si="134"/>
        <v>0.039</v>
      </c>
      <c r="I858" s="31" t="str">
        <f t="shared" si="135"/>
        <v>lt</v>
      </c>
      <c r="J858" s="32">
        <f t="shared" si="136"/>
        <v>3.12</v>
      </c>
    </row>
    <row r="859" ht="15.75" customHeight="1">
      <c r="A859" s="54" t="s">
        <v>195</v>
      </c>
      <c r="B859" s="55">
        <v>0.5</v>
      </c>
      <c r="C859" s="56" t="s">
        <v>40</v>
      </c>
      <c r="D859" s="56">
        <v>0.023</v>
      </c>
      <c r="E859" s="28">
        <f t="shared" si="132"/>
        <v>21.73913043</v>
      </c>
      <c r="F859" s="57">
        <v>90.0</v>
      </c>
      <c r="G859" s="28">
        <f t="shared" si="133"/>
        <v>4.14</v>
      </c>
      <c r="H859" s="30">
        <f t="shared" si="134"/>
        <v>0.046</v>
      </c>
      <c r="I859" s="31" t="str">
        <f t="shared" si="135"/>
        <v>lt</v>
      </c>
      <c r="J859" s="32">
        <f t="shared" si="136"/>
        <v>4.14</v>
      </c>
    </row>
    <row r="860" ht="15.75" customHeight="1">
      <c r="A860" s="59" t="s">
        <v>100</v>
      </c>
      <c r="B860" s="55">
        <v>1.0</v>
      </c>
      <c r="C860" s="56" t="s">
        <v>40</v>
      </c>
      <c r="D860" s="56">
        <v>0.002</v>
      </c>
      <c r="E860" s="28">
        <f t="shared" si="132"/>
        <v>500</v>
      </c>
      <c r="F860" s="57">
        <v>30.0</v>
      </c>
      <c r="G860" s="28">
        <f t="shared" si="133"/>
        <v>0.06</v>
      </c>
      <c r="H860" s="30">
        <f t="shared" si="134"/>
        <v>0.002</v>
      </c>
      <c r="I860" s="31" t="str">
        <f t="shared" si="135"/>
        <v>lt</v>
      </c>
      <c r="J860" s="32">
        <f t="shared" si="136"/>
        <v>0.06</v>
      </c>
    </row>
    <row r="861" ht="15.75" customHeight="1">
      <c r="A861" s="59" t="s">
        <v>155</v>
      </c>
      <c r="B861" s="55">
        <v>1.5</v>
      </c>
      <c r="C861" s="56" t="s">
        <v>40</v>
      </c>
      <c r="D861" s="56">
        <v>0.1</v>
      </c>
      <c r="E861" s="28">
        <f t="shared" si="132"/>
        <v>15</v>
      </c>
      <c r="F861" s="57">
        <v>70.0</v>
      </c>
      <c r="G861" s="28">
        <f t="shared" si="133"/>
        <v>4.666666667</v>
      </c>
      <c r="H861" s="30">
        <f t="shared" si="134"/>
        <v>0.06666666667</v>
      </c>
      <c r="I861" s="31" t="str">
        <f t="shared" si="135"/>
        <v>lt</v>
      </c>
      <c r="J861" s="32">
        <f t="shared" si="136"/>
        <v>4.666666667</v>
      </c>
    </row>
    <row r="862" ht="15.75" customHeight="1">
      <c r="A862" s="54"/>
      <c r="B862" s="55"/>
      <c r="C862" s="56" t="s">
        <v>73</v>
      </c>
      <c r="D862" s="56"/>
      <c r="E862" s="28" t="str">
        <f t="shared" si="132"/>
        <v>#DIV/0!</v>
      </c>
      <c r="F862" s="57"/>
      <c r="G862" s="28" t="str">
        <f t="shared" si="133"/>
        <v>#DIV/0!</v>
      </c>
      <c r="H862" s="30" t="str">
        <f>($H$658*1)/E862</f>
        <v>#DIV/0!</v>
      </c>
      <c r="I862" s="31" t="str">
        <f t="shared" si="135"/>
        <v>pza</v>
      </c>
      <c r="J862" s="32"/>
    </row>
    <row r="863" ht="15.75" customHeight="1">
      <c r="A863" s="54"/>
      <c r="B863" s="26"/>
      <c r="C863" s="56" t="s">
        <v>73</v>
      </c>
      <c r="D863" s="56"/>
      <c r="E863" s="28" t="str">
        <f t="shared" si="132"/>
        <v>#DIV/0!</v>
      </c>
      <c r="F863" s="57"/>
      <c r="G863" s="28" t="str">
        <f t="shared" si="133"/>
        <v>#DIV/0!</v>
      </c>
      <c r="H863" s="30" t="str">
        <f>($H$620*1)/E863</f>
        <v>#DIV/0!</v>
      </c>
      <c r="I863" s="31" t="str">
        <f t="shared" si="135"/>
        <v>pza</v>
      </c>
      <c r="J863" s="32"/>
    </row>
    <row r="864" ht="15.75" customHeight="1">
      <c r="A864" s="11"/>
      <c r="B864" s="26"/>
      <c r="C864" s="26" t="s">
        <v>17</v>
      </c>
      <c r="D864" s="33"/>
      <c r="E864" s="28" t="str">
        <f t="shared" si="132"/>
        <v>#DIV/0!</v>
      </c>
      <c r="F864" s="34"/>
      <c r="G864" s="28" t="str">
        <f t="shared" si="133"/>
        <v>#DIV/0!</v>
      </c>
      <c r="H864" s="30" t="str">
        <f t="shared" ref="H864:H866" si="137">($H$2*1)/E864</f>
        <v>#DIV/0!</v>
      </c>
      <c r="I864" s="31"/>
      <c r="J864" s="32"/>
    </row>
    <row r="865" ht="15.75" customHeight="1">
      <c r="A865" s="11"/>
      <c r="B865" s="26"/>
      <c r="C865" s="26"/>
      <c r="D865" s="33"/>
      <c r="E865" s="28" t="str">
        <f t="shared" si="132"/>
        <v>#DIV/0!</v>
      </c>
      <c r="F865" s="34"/>
      <c r="G865" s="28" t="str">
        <f t="shared" si="133"/>
        <v>#DIV/0!</v>
      </c>
      <c r="H865" s="30" t="str">
        <f t="shared" si="137"/>
        <v>#DIV/0!</v>
      </c>
      <c r="I865" s="31" t="str">
        <f t="shared" ref="I865:I866" si="138">C865</f>
        <v/>
      </c>
      <c r="J865" s="32"/>
    </row>
    <row r="866" ht="15.75" customHeight="1">
      <c r="A866" s="11"/>
      <c r="B866" s="26"/>
      <c r="C866" s="26"/>
      <c r="D866" s="33"/>
      <c r="E866" s="28" t="str">
        <f t="shared" si="132"/>
        <v>#DIV/0!</v>
      </c>
      <c r="F866" s="34"/>
      <c r="G866" s="28" t="str">
        <f t="shared" si="133"/>
        <v>#DIV/0!</v>
      </c>
      <c r="H866" s="30" t="str">
        <f t="shared" si="137"/>
        <v>#DIV/0!</v>
      </c>
      <c r="I866" s="31" t="str">
        <f t="shared" si="138"/>
        <v/>
      </c>
      <c r="J866" s="32"/>
    </row>
    <row r="867" ht="15.75" customHeight="1">
      <c r="A867" s="35"/>
      <c r="B867" s="36"/>
      <c r="C867" s="36" t="s">
        <v>21</v>
      </c>
      <c r="D867" s="37">
        <f>SUM(D856:D864)</f>
        <v>0.224</v>
      </c>
      <c r="E867" s="11"/>
      <c r="F867" s="38"/>
      <c r="G867" s="38"/>
      <c r="H867" s="39" t="s">
        <v>22</v>
      </c>
      <c r="I867" s="15"/>
      <c r="J867" s="28">
        <f>SUM(J856:J866)</f>
        <v>42.38666667</v>
      </c>
    </row>
    <row r="868" ht="15.75" customHeight="1">
      <c r="A868" s="35"/>
      <c r="B868" s="37"/>
      <c r="C868" s="37"/>
      <c r="D868" s="37"/>
      <c r="E868" s="11"/>
      <c r="F868" s="38"/>
      <c r="G868" s="39" t="s">
        <v>23</v>
      </c>
      <c r="H868" s="62">
        <v>0.15</v>
      </c>
      <c r="I868" s="40"/>
      <c r="J868" s="28">
        <f>J867*H868</f>
        <v>6.358</v>
      </c>
    </row>
    <row r="869" ht="15.75" customHeight="1">
      <c r="A869" s="35"/>
      <c r="B869" s="37"/>
      <c r="C869" s="37"/>
      <c r="D869" s="37"/>
      <c r="E869" s="11"/>
      <c r="F869" s="11"/>
      <c r="G869" s="38"/>
      <c r="H869" s="39" t="s">
        <v>24</v>
      </c>
      <c r="I869" s="15"/>
      <c r="J869" s="28">
        <f>+J867+J868</f>
        <v>48.74466667</v>
      </c>
    </row>
    <row r="870" ht="15.75" customHeight="1">
      <c r="A870" s="35"/>
      <c r="B870" s="37"/>
      <c r="C870" s="37"/>
      <c r="D870" s="37"/>
      <c r="E870" s="38"/>
      <c r="F870" s="38"/>
      <c r="G870" s="39" t="s">
        <v>25</v>
      </c>
      <c r="H870" s="41">
        <v>0.06</v>
      </c>
      <c r="I870" s="40"/>
      <c r="J870" s="42">
        <f>J869*H870</f>
        <v>2.92468</v>
      </c>
    </row>
    <row r="871" ht="15.75" customHeight="1">
      <c r="A871" s="35"/>
      <c r="B871" s="37"/>
      <c r="C871" s="37"/>
      <c r="D871" s="37"/>
      <c r="E871" s="11"/>
      <c r="F871" s="43"/>
      <c r="G871" s="38"/>
      <c r="H871" s="39" t="s">
        <v>26</v>
      </c>
      <c r="I871" s="15"/>
      <c r="J871" s="28">
        <f>+J869+J870</f>
        <v>51.66934667</v>
      </c>
    </row>
    <row r="872" ht="15.75" customHeight="1">
      <c r="A872" s="35"/>
      <c r="B872" s="37"/>
      <c r="C872" s="37"/>
      <c r="D872" s="37"/>
      <c r="E872" s="38"/>
      <c r="F872" s="39"/>
      <c r="G872" s="39" t="s">
        <v>27</v>
      </c>
      <c r="H872" s="63">
        <v>1.5</v>
      </c>
      <c r="I872" s="44"/>
      <c r="J872" s="28">
        <f>J871*H872</f>
        <v>77.50402</v>
      </c>
    </row>
    <row r="873" ht="15.75" customHeight="1">
      <c r="A873" s="35"/>
      <c r="B873" s="37"/>
      <c r="C873" s="37"/>
      <c r="D873" s="37"/>
      <c r="E873" s="11"/>
      <c r="F873" s="15"/>
      <c r="G873" s="38"/>
      <c r="H873" s="39" t="s">
        <v>28</v>
      </c>
      <c r="I873" s="15"/>
      <c r="J873" s="28">
        <f>+J871+J872</f>
        <v>129.1733667</v>
      </c>
    </row>
    <row r="874" ht="15.75" customHeight="1">
      <c r="A874" s="35"/>
      <c r="B874" s="37"/>
      <c r="C874" s="37"/>
      <c r="D874" s="37"/>
      <c r="E874" s="11"/>
      <c r="F874" s="15"/>
      <c r="G874" s="45"/>
      <c r="H874" s="39" t="s">
        <v>29</v>
      </c>
      <c r="I874" s="15" t="s">
        <v>30</v>
      </c>
      <c r="J874" s="28">
        <f>J873</f>
        <v>129.1733667</v>
      </c>
    </row>
    <row r="875" ht="15.75" customHeight="1">
      <c r="A875" s="46" t="s">
        <v>31</v>
      </c>
      <c r="B875" s="37"/>
      <c r="C875" s="37"/>
      <c r="D875" s="37"/>
      <c r="E875" s="37"/>
      <c r="F875" s="37"/>
      <c r="G875" s="37"/>
      <c r="H875" s="37"/>
      <c r="I875" s="37"/>
      <c r="J875" s="47"/>
    </row>
    <row r="876" ht="15.75" customHeight="1">
      <c r="A876" s="64"/>
      <c r="B876" s="49"/>
      <c r="C876" s="49"/>
      <c r="D876" s="49"/>
      <c r="E876" s="49"/>
      <c r="F876" s="49"/>
      <c r="G876" s="49"/>
      <c r="H876" s="49"/>
      <c r="I876" s="49"/>
      <c r="J876" s="20"/>
    </row>
    <row r="877" ht="15.75" customHeight="1">
      <c r="A877" s="50"/>
      <c r="J877" s="51"/>
    </row>
    <row r="878" ht="15.75" customHeight="1">
      <c r="A878" s="50"/>
      <c r="J878" s="51"/>
    </row>
    <row r="879" ht="15.75" customHeight="1">
      <c r="A879" s="50"/>
      <c r="J879" s="51"/>
    </row>
    <row r="880" ht="15.75" customHeight="1">
      <c r="A880" s="50"/>
      <c r="J880" s="51"/>
    </row>
    <row r="881" ht="15.75" customHeight="1">
      <c r="A881" s="50"/>
      <c r="J881" s="51"/>
    </row>
    <row r="882" ht="15.75" customHeight="1">
      <c r="A882" s="50"/>
      <c r="J882" s="51"/>
    </row>
    <row r="883" ht="15.75" customHeight="1">
      <c r="A883" s="50"/>
      <c r="J883" s="51"/>
    </row>
    <row r="884" ht="15.75" customHeight="1">
      <c r="A884" s="50"/>
      <c r="J884" s="51"/>
    </row>
    <row r="885" ht="15.75" customHeight="1">
      <c r="A885" s="50"/>
      <c r="J885" s="51"/>
    </row>
    <row r="886" ht="15.75" customHeight="1">
      <c r="A886" s="24"/>
      <c r="B886" s="52"/>
      <c r="C886" s="52"/>
      <c r="D886" s="52"/>
      <c r="E886" s="52"/>
      <c r="F886" s="52"/>
      <c r="G886" s="52"/>
      <c r="H886" s="52"/>
      <c r="I886" s="52"/>
      <c r="J886" s="25"/>
    </row>
    <row r="887" ht="15.75" customHeight="1"/>
    <row r="888" ht="15.75" customHeight="1"/>
    <row r="889" ht="15.75" customHeight="1"/>
    <row r="890" ht="15.75" customHeight="1"/>
    <row r="891" ht="15.75" customHeight="1">
      <c r="A891" s="1"/>
      <c r="B891" s="2" t="s">
        <v>0</v>
      </c>
      <c r="C891" s="3"/>
      <c r="D891" s="4"/>
      <c r="E891" s="4"/>
      <c r="F891" s="5"/>
      <c r="G891" s="6"/>
      <c r="H891" s="6"/>
      <c r="I891" s="7"/>
      <c r="J891" s="8"/>
    </row>
    <row r="892" ht="15.75" customHeight="1">
      <c r="A892" s="9" t="s">
        <v>1</v>
      </c>
      <c r="B892" s="10"/>
      <c r="C892" s="11"/>
      <c r="D892" s="11"/>
      <c r="E892" s="11"/>
      <c r="F892" s="11"/>
      <c r="G892" s="12" t="s">
        <v>2</v>
      </c>
      <c r="H892" s="60">
        <v>1.0</v>
      </c>
      <c r="I892" s="14"/>
      <c r="J892" s="15"/>
    </row>
    <row r="893" ht="15.75" customHeight="1">
      <c r="A893" s="16"/>
      <c r="B893" s="17" t="s">
        <v>3</v>
      </c>
      <c r="C893" s="18"/>
      <c r="D893" s="17" t="s">
        <v>4</v>
      </c>
      <c r="E893" s="18"/>
      <c r="F893" s="17" t="s">
        <v>5</v>
      </c>
      <c r="G893" s="18"/>
      <c r="H893" s="19" t="s">
        <v>6</v>
      </c>
      <c r="I893" s="20"/>
      <c r="J893" s="11"/>
    </row>
    <row r="894" ht="15.75" customHeight="1">
      <c r="A894" s="58"/>
      <c r="B894" s="22" t="s">
        <v>8</v>
      </c>
      <c r="C894" s="23" t="s">
        <v>3</v>
      </c>
      <c r="D894" s="23" t="s">
        <v>9</v>
      </c>
      <c r="E894" s="23" t="s">
        <v>10</v>
      </c>
      <c r="F894" s="23" t="s">
        <v>11</v>
      </c>
      <c r="G894" s="23" t="s">
        <v>12</v>
      </c>
      <c r="H894" s="24"/>
      <c r="I894" s="25"/>
      <c r="J894" s="23" t="s">
        <v>13</v>
      </c>
    </row>
    <row r="895" ht="15.75" customHeight="1">
      <c r="A895" s="54" t="s">
        <v>75</v>
      </c>
      <c r="B895" s="55">
        <v>0.75</v>
      </c>
      <c r="C895" s="56" t="s">
        <v>40</v>
      </c>
      <c r="D895" s="56">
        <v>0.24</v>
      </c>
      <c r="E895" s="28">
        <f t="shared" ref="E895:E905" si="139">B895/D895</f>
        <v>3.125</v>
      </c>
      <c r="F895" s="57">
        <v>390.0</v>
      </c>
      <c r="G895" s="28">
        <f t="shared" ref="G895:G905" si="140">F895/E895</f>
        <v>124.8</v>
      </c>
      <c r="H895" s="30">
        <f t="shared" ref="H895:H902" si="141">($H$892*1)/E895</f>
        <v>0.32</v>
      </c>
      <c r="I895" s="31" t="str">
        <f t="shared" ref="I895:I902" si="142">C895</f>
        <v>lt</v>
      </c>
      <c r="J895" s="32">
        <f t="shared" ref="J895:J902" si="143">H895*F895</f>
        <v>124.8</v>
      </c>
    </row>
    <row r="896" ht="15.75" customHeight="1">
      <c r="A896" s="54" t="s">
        <v>196</v>
      </c>
      <c r="B896" s="55">
        <v>1.0</v>
      </c>
      <c r="C896" s="56" t="s">
        <v>40</v>
      </c>
      <c r="D896" s="56">
        <v>0.12</v>
      </c>
      <c r="E896" s="28">
        <f t="shared" si="139"/>
        <v>8.333333333</v>
      </c>
      <c r="F896" s="57">
        <v>70.0</v>
      </c>
      <c r="G896" s="28">
        <f t="shared" si="140"/>
        <v>8.4</v>
      </c>
      <c r="H896" s="30">
        <f t="shared" si="141"/>
        <v>0.12</v>
      </c>
      <c r="I896" s="31" t="str">
        <f t="shared" si="142"/>
        <v>lt</v>
      </c>
      <c r="J896" s="32">
        <f t="shared" si="143"/>
        <v>8.4</v>
      </c>
    </row>
    <row r="897" ht="15.75" customHeight="1">
      <c r="A897" s="54" t="s">
        <v>197</v>
      </c>
      <c r="B897" s="55">
        <v>0.5</v>
      </c>
      <c r="C897" s="56" t="s">
        <v>40</v>
      </c>
      <c r="D897" s="56">
        <v>0.06</v>
      </c>
      <c r="E897" s="28">
        <f t="shared" si="139"/>
        <v>8.333333333</v>
      </c>
      <c r="F897" s="57">
        <v>100.0</v>
      </c>
      <c r="G897" s="28">
        <f t="shared" si="140"/>
        <v>12</v>
      </c>
      <c r="H897" s="30">
        <f t="shared" si="141"/>
        <v>0.12</v>
      </c>
      <c r="I897" s="31" t="str">
        <f t="shared" si="142"/>
        <v>lt</v>
      </c>
      <c r="J897" s="32">
        <f t="shared" si="143"/>
        <v>12</v>
      </c>
    </row>
    <row r="898" ht="15.75" customHeight="1">
      <c r="A898" s="54" t="s">
        <v>198</v>
      </c>
      <c r="B898" s="55">
        <v>0.2</v>
      </c>
      <c r="C898" s="56" t="s">
        <v>40</v>
      </c>
      <c r="D898" s="56">
        <v>0.001</v>
      </c>
      <c r="E898" s="28">
        <f t="shared" si="139"/>
        <v>200</v>
      </c>
      <c r="F898" s="57">
        <v>640.0</v>
      </c>
      <c r="G898" s="28">
        <f t="shared" si="140"/>
        <v>3.2</v>
      </c>
      <c r="H898" s="30">
        <f t="shared" si="141"/>
        <v>0.005</v>
      </c>
      <c r="I898" s="31" t="str">
        <f t="shared" si="142"/>
        <v>lt</v>
      </c>
      <c r="J898" s="32">
        <f t="shared" si="143"/>
        <v>3.2</v>
      </c>
    </row>
    <row r="899" ht="15.75" customHeight="1">
      <c r="A899" s="59" t="s">
        <v>199</v>
      </c>
      <c r="B899" s="55">
        <v>0.75</v>
      </c>
      <c r="C899" s="27" t="s">
        <v>15</v>
      </c>
      <c r="D899" s="56">
        <v>0.045</v>
      </c>
      <c r="E899" s="28">
        <f t="shared" si="139"/>
        <v>16.66666667</v>
      </c>
      <c r="F899" s="57">
        <v>600.0</v>
      </c>
      <c r="G899" s="28">
        <f t="shared" si="140"/>
        <v>36</v>
      </c>
      <c r="H899" s="30">
        <f t="shared" si="141"/>
        <v>0.06</v>
      </c>
      <c r="I899" s="31" t="str">
        <f t="shared" si="142"/>
        <v>Kg</v>
      </c>
      <c r="J899" s="32">
        <f t="shared" si="143"/>
        <v>36</v>
      </c>
    </row>
    <row r="900" ht="15.75" customHeight="1">
      <c r="A900" s="59" t="s">
        <v>200</v>
      </c>
      <c r="B900" s="55">
        <v>1.0</v>
      </c>
      <c r="C900" s="56" t="s">
        <v>17</v>
      </c>
      <c r="D900" s="56">
        <v>0.15</v>
      </c>
      <c r="E900" s="28">
        <f t="shared" si="139"/>
        <v>6.666666667</v>
      </c>
      <c r="F900" s="57">
        <v>100.0</v>
      </c>
      <c r="G900" s="28">
        <f t="shared" si="140"/>
        <v>15</v>
      </c>
      <c r="H900" s="30">
        <f t="shared" si="141"/>
        <v>0.15</v>
      </c>
      <c r="I900" s="31" t="str">
        <f t="shared" si="142"/>
        <v>kg</v>
      </c>
      <c r="J900" s="32">
        <f t="shared" si="143"/>
        <v>15</v>
      </c>
    </row>
    <row r="901" ht="15.75" customHeight="1">
      <c r="A901" s="54" t="s">
        <v>201</v>
      </c>
      <c r="B901" s="55">
        <v>1.0</v>
      </c>
      <c r="C901" s="56" t="s">
        <v>40</v>
      </c>
      <c r="D901" s="56">
        <v>0.355</v>
      </c>
      <c r="E901" s="28">
        <f t="shared" si="139"/>
        <v>2.816901408</v>
      </c>
      <c r="F901" s="57">
        <v>30.0</v>
      </c>
      <c r="G901" s="28">
        <f t="shared" si="140"/>
        <v>10.65</v>
      </c>
      <c r="H901" s="30">
        <f t="shared" si="141"/>
        <v>0.355</v>
      </c>
      <c r="I901" s="31" t="str">
        <f t="shared" si="142"/>
        <v>lt</v>
      </c>
      <c r="J901" s="32">
        <f t="shared" si="143"/>
        <v>10.65</v>
      </c>
    </row>
    <row r="902" ht="15.75" customHeight="1">
      <c r="A902" s="54" t="s">
        <v>202</v>
      </c>
      <c r="B902" s="55">
        <v>0.75</v>
      </c>
      <c r="C902" s="55" t="s">
        <v>40</v>
      </c>
      <c r="D902" s="56">
        <v>0.06</v>
      </c>
      <c r="E902" s="28">
        <f t="shared" si="139"/>
        <v>12.5</v>
      </c>
      <c r="F902" s="57">
        <v>880.0</v>
      </c>
      <c r="G902" s="28">
        <f t="shared" si="140"/>
        <v>70.4</v>
      </c>
      <c r="H902" s="30">
        <f t="shared" si="141"/>
        <v>0.08</v>
      </c>
      <c r="I902" s="31" t="str">
        <f t="shared" si="142"/>
        <v>lt</v>
      </c>
      <c r="J902" s="32">
        <f t="shared" si="143"/>
        <v>70.4</v>
      </c>
    </row>
    <row r="903" ht="15.75" customHeight="1">
      <c r="A903" s="54" t="s">
        <v>203</v>
      </c>
      <c r="B903" s="55"/>
      <c r="C903" s="55"/>
      <c r="D903" s="33"/>
      <c r="E903" s="28" t="str">
        <f t="shared" si="139"/>
        <v>#DIV/0!</v>
      </c>
      <c r="F903" s="34"/>
      <c r="G903" s="28" t="str">
        <f t="shared" si="140"/>
        <v>#DIV/0!</v>
      </c>
      <c r="H903" s="30" t="str">
        <f t="shared" ref="H903:H905" si="144">($H$2*1)/E903</f>
        <v>#DIV/0!</v>
      </c>
      <c r="I903" s="31"/>
      <c r="J903" s="32"/>
    </row>
    <row r="904" ht="15.75" customHeight="1">
      <c r="A904" s="11"/>
      <c r="B904" s="26"/>
      <c r="C904" s="26"/>
      <c r="D904" s="33"/>
      <c r="E904" s="28" t="str">
        <f t="shared" si="139"/>
        <v>#DIV/0!</v>
      </c>
      <c r="F904" s="34"/>
      <c r="G904" s="28" t="str">
        <f t="shared" si="140"/>
        <v>#DIV/0!</v>
      </c>
      <c r="H904" s="30" t="str">
        <f t="shared" si="144"/>
        <v>#DIV/0!</v>
      </c>
      <c r="I904" s="31" t="str">
        <f t="shared" ref="I904:I905" si="145">C904</f>
        <v/>
      </c>
      <c r="J904" s="32"/>
    </row>
    <row r="905" ht="15.75" customHeight="1">
      <c r="A905" s="11"/>
      <c r="B905" s="26"/>
      <c r="C905" s="26"/>
      <c r="D905" s="33"/>
      <c r="E905" s="28" t="str">
        <f t="shared" si="139"/>
        <v>#DIV/0!</v>
      </c>
      <c r="F905" s="34"/>
      <c r="G905" s="28" t="str">
        <f t="shared" si="140"/>
        <v>#DIV/0!</v>
      </c>
      <c r="H905" s="30" t="str">
        <f t="shared" si="144"/>
        <v>#DIV/0!</v>
      </c>
      <c r="I905" s="31" t="str">
        <f t="shared" si="145"/>
        <v/>
      </c>
      <c r="J905" s="32"/>
    </row>
    <row r="906" ht="15.75" customHeight="1">
      <c r="A906" s="35"/>
      <c r="B906" s="36"/>
      <c r="C906" s="36" t="s">
        <v>21</v>
      </c>
      <c r="D906" s="37">
        <f>SUM(D895:D903)</f>
        <v>1.031</v>
      </c>
      <c r="E906" s="11"/>
      <c r="F906" s="38"/>
      <c r="G906" s="38"/>
      <c r="H906" s="39" t="s">
        <v>22</v>
      </c>
      <c r="I906" s="15"/>
      <c r="J906" s="28">
        <f>SUM(J895:J905)</f>
        <v>280.45</v>
      </c>
    </row>
    <row r="907" ht="15.75" customHeight="1">
      <c r="A907" s="35"/>
      <c r="B907" s="37"/>
      <c r="C907" s="37"/>
      <c r="D907" s="37"/>
      <c r="E907" s="11"/>
      <c r="F907" s="38"/>
      <c r="G907" s="39" t="s">
        <v>23</v>
      </c>
      <c r="H907" s="62">
        <v>0.25</v>
      </c>
      <c r="I907" s="40"/>
      <c r="J907" s="28">
        <f>J906*H907</f>
        <v>70.1125</v>
      </c>
    </row>
    <row r="908" ht="15.75" customHeight="1">
      <c r="A908" s="35"/>
      <c r="B908" s="37"/>
      <c r="C908" s="37"/>
      <c r="D908" s="37"/>
      <c r="E908" s="11"/>
      <c r="F908" s="11"/>
      <c r="G908" s="38"/>
      <c r="H908" s="39" t="s">
        <v>24</v>
      </c>
      <c r="I908" s="15"/>
      <c r="J908" s="28">
        <f>+J906+J907</f>
        <v>350.5625</v>
      </c>
    </row>
    <row r="909" ht="15.75" customHeight="1">
      <c r="A909" s="35"/>
      <c r="B909" s="37"/>
      <c r="C909" s="37"/>
      <c r="D909" s="37"/>
      <c r="E909" s="38"/>
      <c r="F909" s="38"/>
      <c r="G909" s="39" t="s">
        <v>25</v>
      </c>
      <c r="H909" s="41">
        <v>0.06</v>
      </c>
      <c r="I909" s="40"/>
      <c r="J909" s="42">
        <f>J908*H909</f>
        <v>21.03375</v>
      </c>
    </row>
    <row r="910" ht="15.75" customHeight="1">
      <c r="A910" s="35"/>
      <c r="B910" s="37"/>
      <c r="C910" s="37"/>
      <c r="D910" s="37"/>
      <c r="E910" s="11"/>
      <c r="F910" s="43"/>
      <c r="G910" s="38"/>
      <c r="H910" s="39" t="s">
        <v>26</v>
      </c>
      <c r="I910" s="15"/>
      <c r="J910" s="28">
        <f>+J908+J909</f>
        <v>371.59625</v>
      </c>
    </row>
    <row r="911" ht="15.75" customHeight="1">
      <c r="A911" s="35"/>
      <c r="B911" s="37"/>
      <c r="C911" s="37"/>
      <c r="D911" s="37"/>
      <c r="E911" s="38"/>
      <c r="F911" s="39"/>
      <c r="G911" s="39" t="s">
        <v>27</v>
      </c>
      <c r="H911" s="63">
        <v>1.5</v>
      </c>
      <c r="I911" s="44"/>
      <c r="J911" s="28">
        <f>J910*H911</f>
        <v>557.394375</v>
      </c>
    </row>
    <row r="912" ht="15.75" customHeight="1">
      <c r="A912" s="35"/>
      <c r="B912" s="37"/>
      <c r="C912" s="37"/>
      <c r="D912" s="37"/>
      <c r="E912" s="11"/>
      <c r="F912" s="15"/>
      <c r="G912" s="38"/>
      <c r="H912" s="39" t="s">
        <v>28</v>
      </c>
      <c r="I912" s="15"/>
      <c r="J912" s="28">
        <f>+J910+J911</f>
        <v>928.990625</v>
      </c>
    </row>
    <row r="913" ht="15.75" customHeight="1">
      <c r="A913" s="35"/>
      <c r="B913" s="37"/>
      <c r="C913" s="37"/>
      <c r="D913" s="37"/>
      <c r="E913" s="11"/>
      <c r="F913" s="15"/>
      <c r="G913" s="45"/>
      <c r="H913" s="39" t="s">
        <v>29</v>
      </c>
      <c r="I913" s="15" t="s">
        <v>30</v>
      </c>
      <c r="J913" s="28">
        <f>J912</f>
        <v>928.990625</v>
      </c>
    </row>
    <row r="914" ht="15.75" customHeight="1">
      <c r="A914" s="46" t="s">
        <v>31</v>
      </c>
      <c r="B914" s="37"/>
      <c r="C914" s="37"/>
      <c r="D914" s="37"/>
      <c r="E914" s="37"/>
      <c r="F914" s="37"/>
      <c r="G914" s="37"/>
      <c r="H914" s="37"/>
      <c r="I914" s="37"/>
      <c r="J914" s="47"/>
    </row>
    <row r="915" ht="15.75" customHeight="1">
      <c r="A915" s="64"/>
      <c r="B915" s="49"/>
      <c r="C915" s="49"/>
      <c r="D915" s="49"/>
      <c r="E915" s="49"/>
      <c r="F915" s="49"/>
      <c r="G915" s="49"/>
      <c r="H915" s="49"/>
      <c r="I915" s="49"/>
      <c r="J915" s="20"/>
    </row>
    <row r="916" ht="15.75" customHeight="1">
      <c r="A916" s="50"/>
      <c r="J916" s="51"/>
    </row>
    <row r="917" ht="15.75" customHeight="1">
      <c r="A917" s="50"/>
      <c r="J917" s="51"/>
    </row>
    <row r="918" ht="15.75" customHeight="1">
      <c r="A918" s="50"/>
      <c r="J918" s="51"/>
    </row>
    <row r="919" ht="15.75" customHeight="1">
      <c r="A919" s="50"/>
      <c r="J919" s="51"/>
    </row>
    <row r="920" ht="15.75" customHeight="1">
      <c r="A920" s="50"/>
      <c r="J920" s="51"/>
    </row>
    <row r="921" ht="15.75" customHeight="1">
      <c r="A921" s="50"/>
      <c r="J921" s="51"/>
    </row>
    <row r="922" ht="15.75" customHeight="1">
      <c r="A922" s="50"/>
      <c r="J922" s="51"/>
    </row>
    <row r="923" ht="15.75" customHeight="1">
      <c r="A923" s="50"/>
      <c r="J923" s="51"/>
    </row>
    <row r="924" ht="15.75" customHeight="1">
      <c r="A924" s="50"/>
      <c r="J924" s="51"/>
    </row>
    <row r="925" ht="15.75" customHeight="1">
      <c r="A925" s="24"/>
      <c r="B925" s="52"/>
      <c r="C925" s="52"/>
      <c r="D925" s="52"/>
      <c r="E925" s="52"/>
      <c r="F925" s="52"/>
      <c r="G925" s="52"/>
      <c r="H925" s="52"/>
      <c r="I925" s="52"/>
      <c r="J925" s="25"/>
    </row>
    <row r="926" ht="15.75" customHeight="1"/>
    <row r="927" ht="15.75" customHeight="1"/>
    <row r="928" ht="15.75" customHeight="1"/>
    <row r="929" ht="15.75" customHeight="1"/>
    <row r="930" ht="15.75" customHeight="1">
      <c r="A930" s="1"/>
      <c r="B930" s="2" t="s">
        <v>0</v>
      </c>
      <c r="C930" s="3"/>
      <c r="D930" s="4"/>
      <c r="E930" s="4"/>
      <c r="F930" s="5"/>
      <c r="G930" s="6"/>
      <c r="H930" s="6"/>
      <c r="I930" s="7"/>
      <c r="J930" s="8"/>
    </row>
    <row r="931" ht="15.75" customHeight="1">
      <c r="A931" s="9" t="s">
        <v>1</v>
      </c>
      <c r="B931" s="10"/>
      <c r="C931" s="11"/>
      <c r="D931" s="11"/>
      <c r="E931" s="11"/>
      <c r="F931" s="11"/>
      <c r="G931" s="12" t="s">
        <v>2</v>
      </c>
      <c r="H931" s="60">
        <v>1.0</v>
      </c>
      <c r="I931" s="14"/>
      <c r="J931" s="15"/>
    </row>
    <row r="932" ht="15.75" customHeight="1">
      <c r="A932" s="16"/>
      <c r="B932" s="17" t="s">
        <v>3</v>
      </c>
      <c r="C932" s="18"/>
      <c r="D932" s="17" t="s">
        <v>4</v>
      </c>
      <c r="E932" s="18"/>
      <c r="F932" s="17" t="s">
        <v>5</v>
      </c>
      <c r="G932" s="18"/>
      <c r="H932" s="19" t="s">
        <v>6</v>
      </c>
      <c r="I932" s="20"/>
      <c r="J932" s="11"/>
    </row>
    <row r="933" ht="15.75" customHeight="1">
      <c r="A933" s="58" t="s">
        <v>204</v>
      </c>
      <c r="B933" s="22" t="s">
        <v>8</v>
      </c>
      <c r="C933" s="23" t="s">
        <v>3</v>
      </c>
      <c r="D933" s="23" t="s">
        <v>9</v>
      </c>
      <c r="E933" s="23" t="s">
        <v>10</v>
      </c>
      <c r="F933" s="23" t="s">
        <v>11</v>
      </c>
      <c r="G933" s="23" t="s">
        <v>12</v>
      </c>
      <c r="H933" s="24"/>
      <c r="I933" s="25"/>
      <c r="J933" s="23" t="s">
        <v>13</v>
      </c>
    </row>
    <row r="934" ht="15.75" customHeight="1">
      <c r="A934" s="54" t="s">
        <v>205</v>
      </c>
      <c r="B934" s="55">
        <v>0.9</v>
      </c>
      <c r="C934" s="56" t="s">
        <v>40</v>
      </c>
      <c r="D934" s="56">
        <v>0.09</v>
      </c>
      <c r="E934" s="28">
        <f t="shared" ref="E934:E944" si="146">B934/D934</f>
        <v>10</v>
      </c>
      <c r="F934" s="57">
        <v>450.0</v>
      </c>
      <c r="G934" s="28">
        <f t="shared" ref="G934:G944" si="147">F934/E934</f>
        <v>45</v>
      </c>
      <c r="H934" s="30">
        <f t="shared" ref="H934:H940" si="148">($H$658*1)/E934</f>
        <v>0.1</v>
      </c>
      <c r="I934" s="31" t="str">
        <f t="shared" ref="I934:I941" si="149">C934</f>
        <v>lt</v>
      </c>
      <c r="J934" s="32">
        <f t="shared" ref="J934:J935" si="150">H934*F934</f>
        <v>45</v>
      </c>
    </row>
    <row r="935" ht="15.75" customHeight="1">
      <c r="A935" s="54" t="s">
        <v>44</v>
      </c>
      <c r="B935" s="55">
        <v>5.0</v>
      </c>
      <c r="C935" s="56" t="s">
        <v>17</v>
      </c>
      <c r="D935" s="56">
        <v>0.2</v>
      </c>
      <c r="E935" s="28">
        <f t="shared" si="146"/>
        <v>25</v>
      </c>
      <c r="F935" s="57">
        <v>60.0</v>
      </c>
      <c r="G935" s="28">
        <f t="shared" si="147"/>
        <v>2.4</v>
      </c>
      <c r="H935" s="30">
        <f t="shared" si="148"/>
        <v>0.04</v>
      </c>
      <c r="I935" s="31" t="str">
        <f t="shared" si="149"/>
        <v>kg</v>
      </c>
      <c r="J935" s="32">
        <f t="shared" si="150"/>
        <v>2.4</v>
      </c>
    </row>
    <row r="936" ht="15.75" customHeight="1">
      <c r="A936" s="54"/>
      <c r="B936" s="55"/>
      <c r="C936" s="56" t="s">
        <v>40</v>
      </c>
      <c r="D936" s="56"/>
      <c r="E936" s="28" t="str">
        <f t="shared" si="146"/>
        <v>#DIV/0!</v>
      </c>
      <c r="F936" s="57"/>
      <c r="G936" s="28" t="str">
        <f t="shared" si="147"/>
        <v>#DIV/0!</v>
      </c>
      <c r="H936" s="30" t="str">
        <f t="shared" si="148"/>
        <v>#DIV/0!</v>
      </c>
      <c r="I936" s="31" t="str">
        <f t="shared" si="149"/>
        <v>lt</v>
      </c>
      <c r="J936" s="32"/>
    </row>
    <row r="937" ht="15.75" customHeight="1">
      <c r="A937" s="54"/>
      <c r="B937" s="55"/>
      <c r="C937" s="56" t="s">
        <v>40</v>
      </c>
      <c r="D937" s="56"/>
      <c r="E937" s="28" t="str">
        <f t="shared" si="146"/>
        <v>#DIV/0!</v>
      </c>
      <c r="F937" s="57"/>
      <c r="G937" s="28" t="str">
        <f t="shared" si="147"/>
        <v>#DIV/0!</v>
      </c>
      <c r="H937" s="30" t="str">
        <f t="shared" si="148"/>
        <v>#DIV/0!</v>
      </c>
      <c r="I937" s="31" t="str">
        <f t="shared" si="149"/>
        <v>lt</v>
      </c>
      <c r="J937" s="32"/>
    </row>
    <row r="938" ht="15.75" customHeight="1">
      <c r="A938" s="59"/>
      <c r="B938" s="55"/>
      <c r="C938" s="27" t="s">
        <v>15</v>
      </c>
      <c r="D938" s="56"/>
      <c r="E938" s="28" t="str">
        <f t="shared" si="146"/>
        <v>#DIV/0!</v>
      </c>
      <c r="F938" s="57"/>
      <c r="G938" s="28" t="str">
        <f t="shared" si="147"/>
        <v>#DIV/0!</v>
      </c>
      <c r="H938" s="30" t="str">
        <f t="shared" si="148"/>
        <v>#DIV/0!</v>
      </c>
      <c r="I938" s="31" t="str">
        <f t="shared" si="149"/>
        <v>Kg</v>
      </c>
      <c r="J938" s="32"/>
    </row>
    <row r="939" ht="15.75" customHeight="1">
      <c r="A939" s="59"/>
      <c r="B939" s="55"/>
      <c r="C939" s="56" t="s">
        <v>17</v>
      </c>
      <c r="D939" s="56"/>
      <c r="E939" s="28" t="str">
        <f t="shared" si="146"/>
        <v>#DIV/0!</v>
      </c>
      <c r="F939" s="57"/>
      <c r="G939" s="28" t="str">
        <f t="shared" si="147"/>
        <v>#DIV/0!</v>
      </c>
      <c r="H939" s="30" t="str">
        <f t="shared" si="148"/>
        <v>#DIV/0!</v>
      </c>
      <c r="I939" s="31" t="str">
        <f t="shared" si="149"/>
        <v>kg</v>
      </c>
      <c r="J939" s="32"/>
    </row>
    <row r="940" ht="15.75" customHeight="1">
      <c r="A940" s="54"/>
      <c r="B940" s="55"/>
      <c r="C940" s="56" t="s">
        <v>73</v>
      </c>
      <c r="D940" s="56"/>
      <c r="E940" s="28" t="str">
        <f t="shared" si="146"/>
        <v>#DIV/0!</v>
      </c>
      <c r="F940" s="57"/>
      <c r="G940" s="28" t="str">
        <f t="shared" si="147"/>
        <v>#DIV/0!</v>
      </c>
      <c r="H940" s="30" t="str">
        <f t="shared" si="148"/>
        <v>#DIV/0!</v>
      </c>
      <c r="I940" s="31" t="str">
        <f t="shared" si="149"/>
        <v>pza</v>
      </c>
      <c r="J940" s="32"/>
    </row>
    <row r="941" ht="15.75" customHeight="1">
      <c r="A941" s="54"/>
      <c r="B941" s="26"/>
      <c r="C941" s="56" t="s">
        <v>73</v>
      </c>
      <c r="D941" s="56"/>
      <c r="E941" s="28" t="str">
        <f t="shared" si="146"/>
        <v>#DIV/0!</v>
      </c>
      <c r="F941" s="57"/>
      <c r="G941" s="28" t="str">
        <f t="shared" si="147"/>
        <v>#DIV/0!</v>
      </c>
      <c r="H941" s="30" t="str">
        <f>($H$620*1)/E941</f>
        <v>#DIV/0!</v>
      </c>
      <c r="I941" s="31" t="str">
        <f t="shared" si="149"/>
        <v>pza</v>
      </c>
      <c r="J941" s="32"/>
    </row>
    <row r="942" ht="15.75" customHeight="1">
      <c r="A942" s="11"/>
      <c r="B942" s="26"/>
      <c r="C942" s="26" t="s">
        <v>17</v>
      </c>
      <c r="D942" s="33"/>
      <c r="E942" s="28" t="str">
        <f t="shared" si="146"/>
        <v>#DIV/0!</v>
      </c>
      <c r="F942" s="34"/>
      <c r="G942" s="28" t="str">
        <f t="shared" si="147"/>
        <v>#DIV/0!</v>
      </c>
      <c r="H942" s="30" t="str">
        <f t="shared" ref="H942:H944" si="151">($H$2*1)/E942</f>
        <v>#DIV/0!</v>
      </c>
      <c r="I942" s="31"/>
      <c r="J942" s="32"/>
    </row>
    <row r="943" ht="15.75" customHeight="1">
      <c r="A943" s="11"/>
      <c r="B943" s="26"/>
      <c r="C943" s="26"/>
      <c r="D943" s="33"/>
      <c r="E943" s="28" t="str">
        <f t="shared" si="146"/>
        <v>#DIV/0!</v>
      </c>
      <c r="F943" s="34"/>
      <c r="G943" s="28" t="str">
        <f t="shared" si="147"/>
        <v>#DIV/0!</v>
      </c>
      <c r="H943" s="30" t="str">
        <f t="shared" si="151"/>
        <v>#DIV/0!</v>
      </c>
      <c r="I943" s="31" t="str">
        <f t="shared" ref="I943:I944" si="152">C943</f>
        <v/>
      </c>
      <c r="J943" s="32"/>
    </row>
    <row r="944" ht="15.75" customHeight="1">
      <c r="A944" s="11"/>
      <c r="B944" s="26"/>
      <c r="C944" s="26"/>
      <c r="D944" s="33"/>
      <c r="E944" s="28" t="str">
        <f t="shared" si="146"/>
        <v>#DIV/0!</v>
      </c>
      <c r="F944" s="34"/>
      <c r="G944" s="28" t="str">
        <f t="shared" si="147"/>
        <v>#DIV/0!</v>
      </c>
      <c r="H944" s="30" t="str">
        <f t="shared" si="151"/>
        <v>#DIV/0!</v>
      </c>
      <c r="I944" s="31" t="str">
        <f t="shared" si="152"/>
        <v/>
      </c>
      <c r="J944" s="32"/>
    </row>
    <row r="945" ht="15.75" customHeight="1">
      <c r="A945" s="35"/>
      <c r="B945" s="36"/>
      <c r="C945" s="36" t="s">
        <v>21</v>
      </c>
      <c r="D945" s="37"/>
      <c r="E945" s="11"/>
      <c r="F945" s="38"/>
      <c r="G945" s="38"/>
      <c r="H945" s="39" t="s">
        <v>22</v>
      </c>
      <c r="I945" s="15"/>
      <c r="J945" s="28">
        <f>SUM(J934:J944)</f>
        <v>47.4</v>
      </c>
    </row>
    <row r="946" ht="15.75" customHeight="1">
      <c r="A946" s="35"/>
      <c r="B946" s="37"/>
      <c r="C946" s="37"/>
      <c r="D946" s="37"/>
      <c r="E946" s="11"/>
      <c r="F946" s="38"/>
      <c r="G946" s="39" t="s">
        <v>23</v>
      </c>
      <c r="H946" s="62">
        <v>0.15</v>
      </c>
      <c r="I946" s="40"/>
      <c r="J946" s="28">
        <f>J945*H946</f>
        <v>7.11</v>
      </c>
    </row>
    <row r="947" ht="15.75" customHeight="1">
      <c r="A947" s="35"/>
      <c r="B947" s="37"/>
      <c r="C947" s="37"/>
      <c r="D947" s="37"/>
      <c r="E947" s="11"/>
      <c r="F947" s="11"/>
      <c r="G947" s="38"/>
      <c r="H947" s="39" t="s">
        <v>24</v>
      </c>
      <c r="I947" s="15"/>
      <c r="J947" s="28">
        <f>+J945+J946</f>
        <v>54.51</v>
      </c>
    </row>
    <row r="948" ht="15.75" customHeight="1">
      <c r="A948" s="35"/>
      <c r="B948" s="37"/>
      <c r="C948" s="37"/>
      <c r="D948" s="37"/>
      <c r="E948" s="38"/>
      <c r="F948" s="38"/>
      <c r="G948" s="39" t="s">
        <v>25</v>
      </c>
      <c r="H948" s="41">
        <v>0.06</v>
      </c>
      <c r="I948" s="40"/>
      <c r="J948" s="42">
        <f>J947*H948</f>
        <v>3.2706</v>
      </c>
    </row>
    <row r="949" ht="15.75" customHeight="1">
      <c r="A949" s="35"/>
      <c r="B949" s="37"/>
      <c r="C949" s="37"/>
      <c r="D949" s="37"/>
      <c r="E949" s="11"/>
      <c r="F949" s="43"/>
      <c r="G949" s="38"/>
      <c r="H949" s="39" t="s">
        <v>26</v>
      </c>
      <c r="I949" s="15"/>
      <c r="J949" s="28">
        <f>+J947+J948</f>
        <v>57.7806</v>
      </c>
    </row>
    <row r="950" ht="15.75" customHeight="1">
      <c r="A950" s="35"/>
      <c r="B950" s="37"/>
      <c r="C950" s="37"/>
      <c r="D950" s="37"/>
      <c r="E950" s="38"/>
      <c r="F950" s="39"/>
      <c r="G950" s="39" t="s">
        <v>27</v>
      </c>
      <c r="H950" s="63">
        <v>1.5</v>
      </c>
      <c r="I950" s="44"/>
      <c r="J950" s="28">
        <f>J949*H950</f>
        <v>86.6709</v>
      </c>
    </row>
    <row r="951" ht="15.75" customHeight="1">
      <c r="A951" s="35"/>
      <c r="B951" s="37"/>
      <c r="C951" s="37"/>
      <c r="D951" s="37"/>
      <c r="E951" s="11"/>
      <c r="F951" s="15"/>
      <c r="G951" s="38"/>
      <c r="H951" s="39" t="s">
        <v>28</v>
      </c>
      <c r="I951" s="15"/>
      <c r="J951" s="28">
        <f>+J949+J950</f>
        <v>144.4515</v>
      </c>
    </row>
    <row r="952" ht="15.75" customHeight="1">
      <c r="A952" s="35"/>
      <c r="B952" s="37"/>
      <c r="C952" s="37"/>
      <c r="D952" s="37"/>
      <c r="E952" s="11"/>
      <c r="F952" s="15"/>
      <c r="G952" s="45"/>
      <c r="H952" s="39" t="s">
        <v>29</v>
      </c>
      <c r="I952" s="15" t="s">
        <v>30</v>
      </c>
      <c r="J952" s="28">
        <f>J951</f>
        <v>144.4515</v>
      </c>
    </row>
    <row r="953" ht="15.75" customHeight="1">
      <c r="A953" s="46" t="s">
        <v>31</v>
      </c>
      <c r="B953" s="37"/>
      <c r="C953" s="37"/>
      <c r="D953" s="37"/>
      <c r="E953" s="37"/>
      <c r="F953" s="37"/>
      <c r="G953" s="37"/>
      <c r="H953" s="37"/>
      <c r="I953" s="37"/>
      <c r="J953" s="47"/>
    </row>
    <row r="954" ht="15.75" customHeight="1">
      <c r="A954" s="64"/>
      <c r="B954" s="49"/>
      <c r="C954" s="49"/>
      <c r="D954" s="49"/>
      <c r="E954" s="49"/>
      <c r="F954" s="49"/>
      <c r="G954" s="49"/>
      <c r="H954" s="49"/>
      <c r="I954" s="49"/>
      <c r="J954" s="20"/>
    </row>
    <row r="955" ht="15.75" customHeight="1">
      <c r="A955" s="50"/>
      <c r="J955" s="51"/>
    </row>
    <row r="956" ht="15.75" customHeight="1">
      <c r="A956" s="50"/>
      <c r="J956" s="51"/>
    </row>
    <row r="957" ht="15.75" customHeight="1">
      <c r="A957" s="50"/>
      <c r="J957" s="51"/>
    </row>
    <row r="958" ht="15.75" customHeight="1">
      <c r="A958" s="50"/>
      <c r="J958" s="51"/>
    </row>
    <row r="959" ht="15.75" customHeight="1">
      <c r="A959" s="50"/>
      <c r="J959" s="51"/>
    </row>
    <row r="960" ht="15.75" customHeight="1">
      <c r="A960" s="50"/>
      <c r="J960" s="51"/>
    </row>
    <row r="961" ht="15.75" customHeight="1">
      <c r="A961" s="50"/>
      <c r="J961" s="51"/>
    </row>
    <row r="962" ht="15.75" customHeight="1">
      <c r="A962" s="50"/>
      <c r="J962" s="51"/>
    </row>
    <row r="963" ht="15.75" customHeight="1">
      <c r="A963" s="50"/>
      <c r="J963" s="51"/>
    </row>
    <row r="964" ht="15.75" customHeight="1">
      <c r="A964" s="24"/>
      <c r="B964" s="52"/>
      <c r="C964" s="52"/>
      <c r="D964" s="52"/>
      <c r="E964" s="52"/>
      <c r="F964" s="52"/>
      <c r="G964" s="52"/>
      <c r="H964" s="52"/>
      <c r="I964" s="52"/>
      <c r="J964" s="25"/>
    </row>
    <row r="965" ht="15.75" customHeight="1"/>
    <row r="966" ht="15.75" customHeight="1"/>
    <row r="967" ht="15.75" customHeight="1"/>
    <row r="968" ht="15.75" customHeight="1"/>
    <row r="969" ht="15.75" customHeight="1">
      <c r="A969" s="1"/>
      <c r="B969" s="2" t="s">
        <v>0</v>
      </c>
      <c r="C969" s="3"/>
      <c r="D969" s="4"/>
      <c r="E969" s="4"/>
      <c r="F969" s="5"/>
      <c r="G969" s="6"/>
      <c r="H969" s="6"/>
      <c r="I969" s="7"/>
      <c r="J969" s="8"/>
    </row>
    <row r="970" ht="15.75" customHeight="1">
      <c r="A970" s="9" t="s">
        <v>1</v>
      </c>
      <c r="B970" s="10"/>
      <c r="C970" s="11"/>
      <c r="D970" s="11"/>
      <c r="E970" s="11"/>
      <c r="F970" s="11"/>
      <c r="G970" s="12" t="s">
        <v>2</v>
      </c>
      <c r="H970" s="60">
        <v>1.0</v>
      </c>
      <c r="I970" s="14"/>
      <c r="J970" s="15"/>
    </row>
    <row r="971" ht="15.75" customHeight="1">
      <c r="A971" s="16"/>
      <c r="B971" s="17" t="s">
        <v>3</v>
      </c>
      <c r="C971" s="18"/>
      <c r="D971" s="17" t="s">
        <v>4</v>
      </c>
      <c r="E971" s="18"/>
      <c r="F971" s="17" t="s">
        <v>5</v>
      </c>
      <c r="G971" s="18"/>
      <c r="H971" s="19" t="s">
        <v>6</v>
      </c>
      <c r="I971" s="20"/>
      <c r="J971" s="11"/>
    </row>
    <row r="972" ht="15.75" customHeight="1">
      <c r="A972" s="58"/>
      <c r="B972" s="22" t="s">
        <v>8</v>
      </c>
      <c r="C972" s="23" t="s">
        <v>3</v>
      </c>
      <c r="D972" s="23" t="s">
        <v>9</v>
      </c>
      <c r="E972" s="23" t="s">
        <v>10</v>
      </c>
      <c r="F972" s="23" t="s">
        <v>11</v>
      </c>
      <c r="G972" s="23" t="s">
        <v>12</v>
      </c>
      <c r="H972" s="24"/>
      <c r="I972" s="25"/>
      <c r="J972" s="23" t="s">
        <v>13</v>
      </c>
    </row>
    <row r="973" ht="15.75" customHeight="1">
      <c r="A973" s="54" t="s">
        <v>75</v>
      </c>
      <c r="B973" s="55">
        <v>0.75</v>
      </c>
      <c r="C973" s="56" t="s">
        <v>40</v>
      </c>
      <c r="D973" s="56"/>
      <c r="E973" s="28" t="str">
        <f t="shared" ref="E973:E983" si="153">B973/D973</f>
        <v>#DIV/0!</v>
      </c>
      <c r="F973" s="57"/>
      <c r="G973" s="28" t="str">
        <f t="shared" ref="G973:G983" si="154">F973/E973</f>
        <v>#DIV/0!</v>
      </c>
      <c r="H973" s="30" t="str">
        <f t="shared" ref="H973:H979" si="155">($H$658*1)/E973</f>
        <v>#DIV/0!</v>
      </c>
      <c r="I973" s="31" t="str">
        <f t="shared" ref="I973:I980" si="156">C973</f>
        <v>lt</v>
      </c>
      <c r="J973" s="32" t="str">
        <f t="shared" ref="J973:J979" si="157">H973*F973</f>
        <v>#DIV/0!</v>
      </c>
    </row>
    <row r="974" ht="15.75" customHeight="1">
      <c r="A974" s="54"/>
      <c r="B974" s="55"/>
      <c r="C974" s="56" t="s">
        <v>40</v>
      </c>
      <c r="D974" s="56"/>
      <c r="E974" s="28" t="str">
        <f t="shared" si="153"/>
        <v>#DIV/0!</v>
      </c>
      <c r="F974" s="57"/>
      <c r="G974" s="28" t="str">
        <f t="shared" si="154"/>
        <v>#DIV/0!</v>
      </c>
      <c r="H974" s="30" t="str">
        <f t="shared" si="155"/>
        <v>#DIV/0!</v>
      </c>
      <c r="I974" s="31" t="str">
        <f t="shared" si="156"/>
        <v>lt</v>
      </c>
      <c r="J974" s="32" t="str">
        <f t="shared" si="157"/>
        <v>#DIV/0!</v>
      </c>
    </row>
    <row r="975" ht="15.75" customHeight="1">
      <c r="A975" s="54"/>
      <c r="B975" s="55"/>
      <c r="C975" s="56" t="s">
        <v>40</v>
      </c>
      <c r="D975" s="56"/>
      <c r="E975" s="28" t="str">
        <f t="shared" si="153"/>
        <v>#DIV/0!</v>
      </c>
      <c r="F975" s="57"/>
      <c r="G975" s="28" t="str">
        <f t="shared" si="154"/>
        <v>#DIV/0!</v>
      </c>
      <c r="H975" s="30" t="str">
        <f t="shared" si="155"/>
        <v>#DIV/0!</v>
      </c>
      <c r="I975" s="31" t="str">
        <f t="shared" si="156"/>
        <v>lt</v>
      </c>
      <c r="J975" s="32" t="str">
        <f t="shared" si="157"/>
        <v>#DIV/0!</v>
      </c>
    </row>
    <row r="976" ht="15.75" customHeight="1">
      <c r="A976" s="54"/>
      <c r="B976" s="55"/>
      <c r="C976" s="56" t="s">
        <v>40</v>
      </c>
      <c r="D976" s="56"/>
      <c r="E976" s="28" t="str">
        <f t="shared" si="153"/>
        <v>#DIV/0!</v>
      </c>
      <c r="F976" s="57"/>
      <c r="G976" s="28" t="str">
        <f t="shared" si="154"/>
        <v>#DIV/0!</v>
      </c>
      <c r="H976" s="30" t="str">
        <f t="shared" si="155"/>
        <v>#DIV/0!</v>
      </c>
      <c r="I976" s="31" t="str">
        <f t="shared" si="156"/>
        <v>lt</v>
      </c>
      <c r="J976" s="32" t="str">
        <f t="shared" si="157"/>
        <v>#DIV/0!</v>
      </c>
    </row>
    <row r="977" ht="15.75" customHeight="1">
      <c r="A977" s="59"/>
      <c r="B977" s="55"/>
      <c r="C977" s="27" t="s">
        <v>15</v>
      </c>
      <c r="D977" s="56"/>
      <c r="E977" s="28" t="str">
        <f t="shared" si="153"/>
        <v>#DIV/0!</v>
      </c>
      <c r="F977" s="57"/>
      <c r="G977" s="28" t="str">
        <f t="shared" si="154"/>
        <v>#DIV/0!</v>
      </c>
      <c r="H977" s="30" t="str">
        <f t="shared" si="155"/>
        <v>#DIV/0!</v>
      </c>
      <c r="I977" s="31" t="str">
        <f t="shared" si="156"/>
        <v>Kg</v>
      </c>
      <c r="J977" s="32" t="str">
        <f t="shared" si="157"/>
        <v>#DIV/0!</v>
      </c>
    </row>
    <row r="978" ht="15.75" customHeight="1">
      <c r="A978" s="59"/>
      <c r="B978" s="55"/>
      <c r="C978" s="56" t="s">
        <v>17</v>
      </c>
      <c r="D978" s="56"/>
      <c r="E978" s="28" t="str">
        <f t="shared" si="153"/>
        <v>#DIV/0!</v>
      </c>
      <c r="F978" s="57"/>
      <c r="G978" s="28" t="str">
        <f t="shared" si="154"/>
        <v>#DIV/0!</v>
      </c>
      <c r="H978" s="30" t="str">
        <f t="shared" si="155"/>
        <v>#DIV/0!</v>
      </c>
      <c r="I978" s="31" t="str">
        <f t="shared" si="156"/>
        <v>kg</v>
      </c>
      <c r="J978" s="32" t="str">
        <f t="shared" si="157"/>
        <v>#DIV/0!</v>
      </c>
    </row>
    <row r="979" ht="15.75" customHeight="1">
      <c r="A979" s="54"/>
      <c r="B979" s="55"/>
      <c r="C979" s="56" t="s">
        <v>73</v>
      </c>
      <c r="D979" s="56"/>
      <c r="E979" s="28" t="str">
        <f t="shared" si="153"/>
        <v>#DIV/0!</v>
      </c>
      <c r="F979" s="57"/>
      <c r="G979" s="28" t="str">
        <f t="shared" si="154"/>
        <v>#DIV/0!</v>
      </c>
      <c r="H979" s="30" t="str">
        <f t="shared" si="155"/>
        <v>#DIV/0!</v>
      </c>
      <c r="I979" s="31" t="str">
        <f t="shared" si="156"/>
        <v>pza</v>
      </c>
      <c r="J979" s="32" t="str">
        <f t="shared" si="157"/>
        <v>#DIV/0!</v>
      </c>
    </row>
    <row r="980" ht="15.75" customHeight="1">
      <c r="A980" s="54"/>
      <c r="B980" s="26"/>
      <c r="C980" s="56" t="s">
        <v>73</v>
      </c>
      <c r="D980" s="56"/>
      <c r="E980" s="28" t="str">
        <f t="shared" si="153"/>
        <v>#DIV/0!</v>
      </c>
      <c r="F980" s="57"/>
      <c r="G980" s="28" t="str">
        <f t="shared" si="154"/>
        <v>#DIV/0!</v>
      </c>
      <c r="H980" s="30" t="str">
        <f>($H$620*1)/E980</f>
        <v>#DIV/0!</v>
      </c>
      <c r="I980" s="31" t="str">
        <f t="shared" si="156"/>
        <v>pza</v>
      </c>
      <c r="J980" s="32"/>
    </row>
    <row r="981" ht="15.75" customHeight="1">
      <c r="A981" s="11"/>
      <c r="B981" s="26"/>
      <c r="C981" s="26" t="s">
        <v>17</v>
      </c>
      <c r="D981" s="33"/>
      <c r="E981" s="28" t="str">
        <f t="shared" si="153"/>
        <v>#DIV/0!</v>
      </c>
      <c r="F981" s="34"/>
      <c r="G981" s="28" t="str">
        <f t="shared" si="154"/>
        <v>#DIV/0!</v>
      </c>
      <c r="H981" s="30" t="str">
        <f t="shared" ref="H981:H983" si="158">($H$2*1)/E981</f>
        <v>#DIV/0!</v>
      </c>
      <c r="I981" s="31"/>
      <c r="J981" s="32"/>
    </row>
    <row r="982" ht="15.75" customHeight="1">
      <c r="A982" s="11"/>
      <c r="B982" s="26"/>
      <c r="C982" s="26"/>
      <c r="D982" s="33"/>
      <c r="E982" s="28" t="str">
        <f t="shared" si="153"/>
        <v>#DIV/0!</v>
      </c>
      <c r="F982" s="34"/>
      <c r="G982" s="28" t="str">
        <f t="shared" si="154"/>
        <v>#DIV/0!</v>
      </c>
      <c r="H982" s="30" t="str">
        <f t="shared" si="158"/>
        <v>#DIV/0!</v>
      </c>
      <c r="I982" s="31" t="str">
        <f t="shared" ref="I982:I983" si="159">C982</f>
        <v/>
      </c>
      <c r="J982" s="32"/>
    </row>
    <row r="983" ht="15.75" customHeight="1">
      <c r="A983" s="11"/>
      <c r="B983" s="26"/>
      <c r="C983" s="26"/>
      <c r="D983" s="33"/>
      <c r="E983" s="28" t="str">
        <f t="shared" si="153"/>
        <v>#DIV/0!</v>
      </c>
      <c r="F983" s="34"/>
      <c r="G983" s="28" t="str">
        <f t="shared" si="154"/>
        <v>#DIV/0!</v>
      </c>
      <c r="H983" s="30" t="str">
        <f t="shared" si="158"/>
        <v>#DIV/0!</v>
      </c>
      <c r="I983" s="31" t="str">
        <f t="shared" si="159"/>
        <v/>
      </c>
      <c r="J983" s="32"/>
    </row>
    <row r="984" ht="15.75" customHeight="1">
      <c r="A984" s="35"/>
      <c r="B984" s="36"/>
      <c r="C984" s="36" t="s">
        <v>21</v>
      </c>
      <c r="D984" s="37">
        <f>SUM(D973:D981)</f>
        <v>0</v>
      </c>
      <c r="E984" s="11"/>
      <c r="F984" s="38"/>
      <c r="G984" s="38"/>
      <c r="H984" s="39" t="s">
        <v>22</v>
      </c>
      <c r="I984" s="15"/>
      <c r="J984" s="28" t="str">
        <f>SUM(J973:J983)</f>
        <v>#DIV/0!</v>
      </c>
    </row>
    <row r="985" ht="15.75" customHeight="1">
      <c r="A985" s="35"/>
      <c r="B985" s="37"/>
      <c r="C985" s="37"/>
      <c r="D985" s="37"/>
      <c r="E985" s="11"/>
      <c r="F985" s="38"/>
      <c r="G985" s="39" t="s">
        <v>23</v>
      </c>
      <c r="H985" s="62">
        <v>0.15</v>
      </c>
      <c r="I985" s="40"/>
      <c r="J985" s="28" t="str">
        <f>J984*H985</f>
        <v>#DIV/0!</v>
      </c>
    </row>
    <row r="986" ht="15.75" customHeight="1">
      <c r="A986" s="35"/>
      <c r="B986" s="37"/>
      <c r="C986" s="37"/>
      <c r="D986" s="37"/>
      <c r="E986" s="11"/>
      <c r="F986" s="11"/>
      <c r="G986" s="38"/>
      <c r="H986" s="39" t="s">
        <v>24</v>
      </c>
      <c r="I986" s="15"/>
      <c r="J986" s="28" t="str">
        <f>+J984+J985</f>
        <v>#DIV/0!</v>
      </c>
    </row>
    <row r="987" ht="15.75" customHeight="1">
      <c r="A987" s="35"/>
      <c r="B987" s="37"/>
      <c r="C987" s="37"/>
      <c r="D987" s="37"/>
      <c r="E987" s="38"/>
      <c r="F987" s="38"/>
      <c r="G987" s="39" t="s">
        <v>25</v>
      </c>
      <c r="H987" s="41">
        <v>0.06</v>
      </c>
      <c r="I987" s="40"/>
      <c r="J987" s="42" t="str">
        <f>J986*H987</f>
        <v>#DIV/0!</v>
      </c>
    </row>
    <row r="988" ht="15.75" customHeight="1">
      <c r="A988" s="35"/>
      <c r="B988" s="37"/>
      <c r="C988" s="37"/>
      <c r="D988" s="37"/>
      <c r="E988" s="11"/>
      <c r="F988" s="43"/>
      <c r="G988" s="38"/>
      <c r="H988" s="39" t="s">
        <v>26</v>
      </c>
      <c r="I988" s="15"/>
      <c r="J988" s="28" t="str">
        <f>+J986+J987</f>
        <v>#DIV/0!</v>
      </c>
    </row>
    <row r="989" ht="15.75" customHeight="1">
      <c r="A989" s="35"/>
      <c r="B989" s="37"/>
      <c r="C989" s="37"/>
      <c r="D989" s="37"/>
      <c r="E989" s="38"/>
      <c r="F989" s="39"/>
      <c r="G989" s="39" t="s">
        <v>27</v>
      </c>
      <c r="H989" s="63">
        <v>1.5</v>
      </c>
      <c r="I989" s="44"/>
      <c r="J989" s="28" t="str">
        <f>J988*H989</f>
        <v>#DIV/0!</v>
      </c>
    </row>
    <row r="990" ht="15.75" customHeight="1">
      <c r="A990" s="35"/>
      <c r="B990" s="37"/>
      <c r="C990" s="37"/>
      <c r="D990" s="37"/>
      <c r="E990" s="11"/>
      <c r="F990" s="15"/>
      <c r="G990" s="38"/>
      <c r="H990" s="39" t="s">
        <v>28</v>
      </c>
      <c r="I990" s="15"/>
      <c r="J990" s="28" t="str">
        <f>+J988+J989</f>
        <v>#DIV/0!</v>
      </c>
    </row>
    <row r="991" ht="15.75" customHeight="1">
      <c r="A991" s="35"/>
      <c r="B991" s="37"/>
      <c r="C991" s="37"/>
      <c r="D991" s="37"/>
      <c r="E991" s="11"/>
      <c r="F991" s="15"/>
      <c r="G991" s="45"/>
      <c r="H991" s="39" t="s">
        <v>29</v>
      </c>
      <c r="I991" s="15" t="s">
        <v>30</v>
      </c>
      <c r="J991" s="28" t="str">
        <f>J990</f>
        <v>#DIV/0!</v>
      </c>
    </row>
    <row r="992" ht="15.75" customHeight="1">
      <c r="A992" s="46" t="s">
        <v>31</v>
      </c>
      <c r="B992" s="37"/>
      <c r="C992" s="37"/>
      <c r="D992" s="37"/>
      <c r="E992" s="37"/>
      <c r="F992" s="37"/>
      <c r="G992" s="37"/>
      <c r="H992" s="37"/>
      <c r="I992" s="37"/>
      <c r="J992" s="47"/>
    </row>
    <row r="993" ht="15.75" customHeight="1">
      <c r="A993" s="64"/>
      <c r="B993" s="49"/>
      <c r="C993" s="49"/>
      <c r="D993" s="49"/>
      <c r="E993" s="49"/>
      <c r="F993" s="49"/>
      <c r="G993" s="49"/>
      <c r="H993" s="49"/>
      <c r="I993" s="49"/>
      <c r="J993" s="20"/>
    </row>
    <row r="994" ht="15.75" customHeight="1">
      <c r="A994" s="50"/>
      <c r="J994" s="51"/>
    </row>
    <row r="995" ht="15.75" customHeight="1">
      <c r="A995" s="50"/>
      <c r="J995" s="51"/>
    </row>
    <row r="996" ht="15.75" customHeight="1">
      <c r="A996" s="50"/>
      <c r="J996" s="51"/>
    </row>
    <row r="997" ht="15.75" customHeight="1">
      <c r="A997" s="50"/>
      <c r="J997" s="51"/>
    </row>
    <row r="998" ht="15.75" customHeight="1">
      <c r="A998" s="50"/>
      <c r="J998" s="51"/>
    </row>
    <row r="999" ht="15.75" customHeight="1">
      <c r="A999" s="50"/>
      <c r="J999" s="51"/>
    </row>
    <row r="1000" ht="15.75" customHeight="1">
      <c r="A1000" s="50"/>
      <c r="J1000" s="51"/>
    </row>
    <row r="1001" ht="15.75" customHeight="1">
      <c r="A1001" s="50"/>
      <c r="J1001" s="51"/>
    </row>
    <row r="1002" ht="15.75" customHeight="1">
      <c r="A1002" s="50"/>
      <c r="J1002" s="51"/>
    </row>
    <row r="1003" ht="15.75" customHeight="1">
      <c r="A1003" s="24"/>
      <c r="B1003" s="52"/>
      <c r="C1003" s="52"/>
      <c r="D1003" s="52"/>
      <c r="E1003" s="52"/>
      <c r="F1003" s="52"/>
      <c r="G1003" s="52"/>
      <c r="H1003" s="52"/>
      <c r="I1003" s="52"/>
      <c r="J1003" s="25"/>
    </row>
  </sheetData>
  <mergeCells count="186">
    <mergeCell ref="A658:A659"/>
    <mergeCell ref="B659:C659"/>
    <mergeCell ref="D659:E659"/>
    <mergeCell ref="F659:G659"/>
    <mergeCell ref="H659:I660"/>
    <mergeCell ref="A681:J691"/>
    <mergeCell ref="C696:F696"/>
    <mergeCell ref="A697:A698"/>
    <mergeCell ref="B698:C698"/>
    <mergeCell ref="D698:E698"/>
    <mergeCell ref="F698:G698"/>
    <mergeCell ref="H698:I699"/>
    <mergeCell ref="A720:J730"/>
    <mergeCell ref="C736:F736"/>
    <mergeCell ref="F320:G320"/>
    <mergeCell ref="H320:I321"/>
    <mergeCell ref="A287:A288"/>
    <mergeCell ref="B288:C288"/>
    <mergeCell ref="D288:E288"/>
    <mergeCell ref="F288:G288"/>
    <mergeCell ref="H288:I289"/>
    <mergeCell ref="C318:F318"/>
    <mergeCell ref="A319:A320"/>
    <mergeCell ref="B320:C320"/>
    <mergeCell ref="D320:E320"/>
    <mergeCell ref="A351:A352"/>
    <mergeCell ref="B352:C352"/>
    <mergeCell ref="D352:E352"/>
    <mergeCell ref="F352:G352"/>
    <mergeCell ref="H352:I353"/>
    <mergeCell ref="C384:F384"/>
    <mergeCell ref="A385:A386"/>
    <mergeCell ref="B386:C386"/>
    <mergeCell ref="D386:E386"/>
    <mergeCell ref="F386:G386"/>
    <mergeCell ref="H386:I387"/>
    <mergeCell ref="C422:F422"/>
    <mergeCell ref="A423:A424"/>
    <mergeCell ref="B424:C424"/>
    <mergeCell ref="D424:E424"/>
    <mergeCell ref="F424:G424"/>
    <mergeCell ref="H424:I425"/>
    <mergeCell ref="A447:J457"/>
    <mergeCell ref="C462:F462"/>
    <mergeCell ref="A463:A464"/>
    <mergeCell ref="B464:C464"/>
    <mergeCell ref="D464:E464"/>
    <mergeCell ref="F464:G464"/>
    <mergeCell ref="H464:I465"/>
    <mergeCell ref="A487:J497"/>
    <mergeCell ref="C501:F501"/>
    <mergeCell ref="A970:A971"/>
    <mergeCell ref="B971:C971"/>
    <mergeCell ref="D971:E971"/>
    <mergeCell ref="F971:G971"/>
    <mergeCell ref="H971:I972"/>
    <mergeCell ref="A993:J1003"/>
    <mergeCell ref="D164:E164"/>
    <mergeCell ref="F164:G164"/>
    <mergeCell ref="H164:I165"/>
    <mergeCell ref="C196:F196"/>
    <mergeCell ref="A197:A198"/>
    <mergeCell ref="B198:C198"/>
    <mergeCell ref="D198:E198"/>
    <mergeCell ref="F198:G198"/>
    <mergeCell ref="H198:I199"/>
    <mergeCell ref="C230:F230"/>
    <mergeCell ref="B232:C232"/>
    <mergeCell ref="D232:E232"/>
    <mergeCell ref="F232:G232"/>
    <mergeCell ref="H232:I233"/>
    <mergeCell ref="P3:Q3"/>
    <mergeCell ref="R3:S3"/>
    <mergeCell ref="T3:U4"/>
    <mergeCell ref="C1:F1"/>
    <mergeCell ref="O1:R1"/>
    <mergeCell ref="A2:A3"/>
    <mergeCell ref="B3:C3"/>
    <mergeCell ref="D3:E3"/>
    <mergeCell ref="F3:G3"/>
    <mergeCell ref="H3:I4"/>
    <mergeCell ref="M2:M3"/>
    <mergeCell ref="N3:O3"/>
    <mergeCell ref="A24:J34"/>
    <mergeCell ref="M25:V35"/>
    <mergeCell ref="C39:F39"/>
    <mergeCell ref="A40:A41"/>
    <mergeCell ref="B41:C41"/>
    <mergeCell ref="D41:E41"/>
    <mergeCell ref="F41:G41"/>
    <mergeCell ref="H41:I42"/>
    <mergeCell ref="A64:J74"/>
    <mergeCell ref="C81:F81"/>
    <mergeCell ref="A82:A83"/>
    <mergeCell ref="B83:C83"/>
    <mergeCell ref="D83:E83"/>
    <mergeCell ref="F83:G83"/>
    <mergeCell ref="H83:I84"/>
    <mergeCell ref="A106:J116"/>
    <mergeCell ref="C121:F121"/>
    <mergeCell ref="A122:A123"/>
    <mergeCell ref="B123:C123"/>
    <mergeCell ref="D123:E123"/>
    <mergeCell ref="F123:G123"/>
    <mergeCell ref="H123:I124"/>
    <mergeCell ref="A146:J156"/>
    <mergeCell ref="C162:F162"/>
    <mergeCell ref="A163:A164"/>
    <mergeCell ref="B164:C164"/>
    <mergeCell ref="A231:A232"/>
    <mergeCell ref="A264:A265"/>
    <mergeCell ref="B265:C265"/>
    <mergeCell ref="D265:E265"/>
    <mergeCell ref="F265:G265"/>
    <mergeCell ref="H265:I266"/>
    <mergeCell ref="C286:F286"/>
    <mergeCell ref="A502:A503"/>
    <mergeCell ref="B503:C503"/>
    <mergeCell ref="D503:E503"/>
    <mergeCell ref="F503:G503"/>
    <mergeCell ref="H503:I504"/>
    <mergeCell ref="A526:J536"/>
    <mergeCell ref="C540:F540"/>
    <mergeCell ref="A541:A542"/>
    <mergeCell ref="B542:C542"/>
    <mergeCell ref="D542:E542"/>
    <mergeCell ref="F542:G542"/>
    <mergeCell ref="H542:I543"/>
    <mergeCell ref="A565:J575"/>
    <mergeCell ref="C579:F579"/>
    <mergeCell ref="A580:A581"/>
    <mergeCell ref="B581:C581"/>
    <mergeCell ref="D581:E581"/>
    <mergeCell ref="F581:G581"/>
    <mergeCell ref="H581:I582"/>
    <mergeCell ref="A604:J614"/>
    <mergeCell ref="C619:F619"/>
    <mergeCell ref="A620:A621"/>
    <mergeCell ref="B621:C621"/>
    <mergeCell ref="D621:E621"/>
    <mergeCell ref="F621:G621"/>
    <mergeCell ref="H621:I622"/>
    <mergeCell ref="A643:J653"/>
    <mergeCell ref="C657:F657"/>
    <mergeCell ref="A737:A738"/>
    <mergeCell ref="B738:C738"/>
    <mergeCell ref="D738:E738"/>
    <mergeCell ref="F738:G738"/>
    <mergeCell ref="H738:I739"/>
    <mergeCell ref="A760:J770"/>
    <mergeCell ref="C775:F775"/>
    <mergeCell ref="A776:A777"/>
    <mergeCell ref="B777:C777"/>
    <mergeCell ref="D777:E777"/>
    <mergeCell ref="F777:G777"/>
    <mergeCell ref="H777:I778"/>
    <mergeCell ref="A799:J809"/>
    <mergeCell ref="C814:F814"/>
    <mergeCell ref="A815:A816"/>
    <mergeCell ref="B816:C816"/>
    <mergeCell ref="D816:E816"/>
    <mergeCell ref="F816:G816"/>
    <mergeCell ref="H816:I817"/>
    <mergeCell ref="A838:J848"/>
    <mergeCell ref="C852:F852"/>
    <mergeCell ref="A853:A854"/>
    <mergeCell ref="B854:C854"/>
    <mergeCell ref="D854:E854"/>
    <mergeCell ref="F854:G854"/>
    <mergeCell ref="H854:I855"/>
    <mergeCell ref="A876:J886"/>
    <mergeCell ref="C891:F891"/>
    <mergeCell ref="A892:A893"/>
    <mergeCell ref="B893:C893"/>
    <mergeCell ref="D893:E893"/>
    <mergeCell ref="F893:G893"/>
    <mergeCell ref="H893:I894"/>
    <mergeCell ref="A915:J925"/>
    <mergeCell ref="C930:F930"/>
    <mergeCell ref="A931:A932"/>
    <mergeCell ref="B932:C932"/>
    <mergeCell ref="D932:E932"/>
    <mergeCell ref="F932:G932"/>
    <mergeCell ref="H932:I933"/>
    <mergeCell ref="A954:J964"/>
    <mergeCell ref="C969:F96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3.0"/>
    <col customWidth="1" min="2" max="2" width="12.67"/>
    <col customWidth="1" min="3" max="3" width="15.44"/>
    <col customWidth="1" min="4" max="4" width="10.56"/>
    <col customWidth="1" min="5" max="5" width="21.89"/>
    <col customWidth="1" min="6" max="6" width="19.89"/>
    <col customWidth="1" min="7" max="7" width="16.67"/>
    <col customWidth="1" min="8" max="15" width="10.56"/>
  </cols>
  <sheetData>
    <row r="1" ht="15.75" customHeight="1">
      <c r="A1" s="1"/>
      <c r="B1" s="3"/>
      <c r="C1" s="5"/>
    </row>
    <row r="2" ht="15.75" customHeight="1">
      <c r="A2" s="9" t="s">
        <v>1</v>
      </c>
      <c r="B2" s="11"/>
      <c r="C2" s="11"/>
    </row>
    <row r="3" ht="15.75" customHeight="1">
      <c r="A3" s="16"/>
      <c r="B3" s="22"/>
      <c r="C3" s="22" t="s">
        <v>4</v>
      </c>
    </row>
    <row r="4" ht="15.75" customHeight="1">
      <c r="A4" s="58" t="s">
        <v>206</v>
      </c>
      <c r="B4" s="23" t="s">
        <v>3</v>
      </c>
      <c r="C4" s="23" t="s">
        <v>9</v>
      </c>
    </row>
    <row r="5" ht="15.75" customHeight="1">
      <c r="A5" s="54" t="s">
        <v>75</v>
      </c>
      <c r="B5" s="27" t="s">
        <v>40</v>
      </c>
      <c r="C5" s="56">
        <v>0.045</v>
      </c>
    </row>
    <row r="6" ht="15.75" customHeight="1">
      <c r="A6" s="54" t="s">
        <v>207</v>
      </c>
      <c r="B6" s="56" t="s">
        <v>208</v>
      </c>
      <c r="C6" s="56">
        <v>3.0</v>
      </c>
    </row>
    <row r="7" ht="15.75" customHeight="1">
      <c r="A7" s="54" t="s">
        <v>209</v>
      </c>
      <c r="B7" s="56" t="s">
        <v>17</v>
      </c>
      <c r="C7" s="56">
        <v>0.03</v>
      </c>
    </row>
    <row r="8" ht="15.75" customHeight="1">
      <c r="A8" s="59" t="s">
        <v>210</v>
      </c>
      <c r="B8" s="27" t="s">
        <v>40</v>
      </c>
      <c r="C8" s="27">
        <v>0.03</v>
      </c>
    </row>
    <row r="9" ht="15.75" customHeight="1">
      <c r="A9" s="10" t="s">
        <v>78</v>
      </c>
      <c r="B9" s="27" t="s">
        <v>36</v>
      </c>
      <c r="C9" s="27">
        <v>0.03</v>
      </c>
    </row>
    <row r="10" ht="15.75" customHeight="1">
      <c r="A10" s="11" t="s">
        <v>44</v>
      </c>
      <c r="B10" s="27" t="s">
        <v>15</v>
      </c>
      <c r="C10" s="56">
        <v>0.25</v>
      </c>
    </row>
    <row r="11" ht="15.75" customHeight="1">
      <c r="A11" s="11" t="s">
        <v>79</v>
      </c>
      <c r="B11" s="56" t="s">
        <v>73</v>
      </c>
      <c r="C11" s="56">
        <v>1.0</v>
      </c>
    </row>
    <row r="12" ht="15.75" customHeight="1">
      <c r="A12" s="11"/>
      <c r="B12" s="26"/>
      <c r="C12" s="33"/>
    </row>
    <row r="13" ht="15.75" customHeight="1">
      <c r="A13" s="35"/>
      <c r="B13" s="36"/>
      <c r="C13" s="37"/>
    </row>
    <row r="14" ht="15.75" customHeight="1">
      <c r="A14" s="35"/>
      <c r="B14" s="37"/>
      <c r="C14" s="37"/>
    </row>
    <row r="15" ht="15.75" customHeight="1">
      <c r="A15" s="46" t="s">
        <v>31</v>
      </c>
      <c r="B15" s="37"/>
      <c r="C15" s="37"/>
    </row>
    <row r="16" ht="15.75" customHeight="1">
      <c r="A16" s="175" t="s">
        <v>211</v>
      </c>
      <c r="B16" s="49"/>
      <c r="C16" s="20"/>
    </row>
    <row r="17" ht="15.75" customHeight="1">
      <c r="A17" s="50"/>
      <c r="C17" s="51"/>
    </row>
    <row r="18" ht="15.75" customHeight="1">
      <c r="A18" s="50"/>
      <c r="C18" s="51"/>
    </row>
    <row r="19" ht="15.75" customHeight="1">
      <c r="A19" s="24"/>
      <c r="B19" s="52"/>
      <c r="C19" s="25"/>
    </row>
    <row r="20" ht="15.75" customHeight="1"/>
    <row r="21" ht="15.75" customHeight="1"/>
    <row r="22" ht="15.75" customHeight="1"/>
    <row r="23" ht="15.75" customHeight="1"/>
    <row r="24" ht="15.75" customHeight="1">
      <c r="A24" s="1"/>
      <c r="B24" s="3"/>
      <c r="C24" s="5"/>
    </row>
    <row r="25" ht="15.75" customHeight="1">
      <c r="A25" s="9" t="s">
        <v>1</v>
      </c>
      <c r="B25" s="11"/>
      <c r="C25" s="11"/>
    </row>
    <row r="26" ht="15.75" customHeight="1">
      <c r="A26" s="16"/>
      <c r="B26" s="22"/>
      <c r="C26" s="22" t="s">
        <v>4</v>
      </c>
    </row>
    <row r="27" ht="15.75" customHeight="1">
      <c r="A27" s="58" t="s">
        <v>80</v>
      </c>
      <c r="B27" s="23" t="s">
        <v>3</v>
      </c>
      <c r="C27" s="23" t="s">
        <v>9</v>
      </c>
    </row>
    <row r="28" ht="15.75" customHeight="1">
      <c r="A28" s="11" t="s">
        <v>81</v>
      </c>
      <c r="B28" s="27" t="s">
        <v>82</v>
      </c>
      <c r="C28" s="27">
        <v>0.09</v>
      </c>
    </row>
    <row r="29" ht="15.75" customHeight="1">
      <c r="A29" s="11" t="s">
        <v>83</v>
      </c>
      <c r="B29" s="27" t="s">
        <v>82</v>
      </c>
      <c r="C29" s="27">
        <v>0.12</v>
      </c>
    </row>
    <row r="30" ht="15.75" customHeight="1">
      <c r="A30" s="11" t="s">
        <v>84</v>
      </c>
      <c r="B30" s="27" t="s">
        <v>82</v>
      </c>
      <c r="C30" s="27">
        <v>0.09</v>
      </c>
    </row>
    <row r="31" ht="15.75" customHeight="1">
      <c r="A31" s="11" t="s">
        <v>85</v>
      </c>
      <c r="B31" s="27" t="s">
        <v>82</v>
      </c>
      <c r="C31" s="27"/>
    </row>
    <row r="32" ht="15.75" customHeight="1">
      <c r="A32" s="10" t="s">
        <v>86</v>
      </c>
      <c r="B32" s="27" t="s">
        <v>82</v>
      </c>
      <c r="C32" s="27"/>
    </row>
    <row r="33" ht="15.75" customHeight="1">
      <c r="A33" s="10" t="s">
        <v>87</v>
      </c>
      <c r="B33" s="27" t="s">
        <v>82</v>
      </c>
      <c r="C33" s="27">
        <v>0.12</v>
      </c>
    </row>
    <row r="34" ht="15.75" customHeight="1">
      <c r="A34" s="11" t="s">
        <v>89</v>
      </c>
      <c r="B34" s="27" t="s">
        <v>82</v>
      </c>
      <c r="C34" s="27">
        <v>0.03</v>
      </c>
    </row>
    <row r="35" ht="15.75" customHeight="1">
      <c r="A35" s="11" t="s">
        <v>90</v>
      </c>
      <c r="B35" s="27" t="s">
        <v>15</v>
      </c>
      <c r="C35" s="27">
        <v>0.09</v>
      </c>
    </row>
    <row r="36" ht="15.75" customHeight="1">
      <c r="A36" s="11" t="s">
        <v>91</v>
      </c>
      <c r="B36" s="27" t="s">
        <v>15</v>
      </c>
      <c r="C36" s="27">
        <v>0.035</v>
      </c>
    </row>
    <row r="37" ht="15.75" customHeight="1">
      <c r="A37" s="11"/>
      <c r="B37" s="26" t="s">
        <v>17</v>
      </c>
      <c r="C37" s="33"/>
    </row>
    <row r="38" ht="15.75" customHeight="1">
      <c r="A38" s="11"/>
      <c r="B38" s="26"/>
      <c r="C38" s="33"/>
    </row>
    <row r="39" ht="15.75" customHeight="1">
      <c r="A39" s="11"/>
      <c r="B39" s="26"/>
      <c r="C39" s="33"/>
    </row>
    <row r="40" ht="15.75" customHeight="1">
      <c r="A40" s="35"/>
      <c r="B40" s="36" t="s">
        <v>21</v>
      </c>
      <c r="C40" s="37">
        <f>SUM(C28:C37)</f>
        <v>0.575</v>
      </c>
    </row>
    <row r="41" ht="15.75" customHeight="1">
      <c r="A41" s="35"/>
      <c r="B41" s="37"/>
      <c r="C41" s="37"/>
    </row>
    <row r="42" ht="15.75" customHeight="1">
      <c r="A42" s="35"/>
      <c r="B42" s="37"/>
      <c r="C42" s="37"/>
    </row>
    <row r="43" ht="15.75" customHeight="1">
      <c r="A43" s="46" t="s">
        <v>31</v>
      </c>
      <c r="B43" s="37"/>
      <c r="C43" s="37"/>
    </row>
    <row r="44" ht="15.75" customHeight="1">
      <c r="A44" s="48"/>
      <c r="B44" s="49"/>
      <c r="C44" s="20"/>
    </row>
    <row r="45" ht="15.75" customHeight="1">
      <c r="A45" s="50"/>
      <c r="C45" s="51"/>
    </row>
    <row r="46" ht="15.75" customHeight="1">
      <c r="A46" s="50"/>
      <c r="C46" s="51"/>
    </row>
    <row r="47" ht="15.75" customHeight="1">
      <c r="A47" s="50"/>
      <c r="C47" s="51"/>
    </row>
    <row r="48" ht="15.75" customHeight="1">
      <c r="A48" s="50"/>
      <c r="C48" s="51"/>
    </row>
    <row r="49" ht="15.75" customHeight="1">
      <c r="A49" s="50"/>
      <c r="C49" s="51"/>
    </row>
    <row r="50" ht="15.75" customHeight="1">
      <c r="A50" s="50"/>
      <c r="C50" s="51"/>
    </row>
    <row r="51" ht="15.75" customHeight="1">
      <c r="A51" s="50"/>
      <c r="C51" s="51"/>
    </row>
    <row r="52" ht="15.75" customHeight="1">
      <c r="A52" s="50"/>
      <c r="C52" s="51"/>
    </row>
    <row r="53" ht="15.75" customHeight="1">
      <c r="A53" s="50"/>
      <c r="C53" s="51"/>
    </row>
    <row r="54" ht="15.75" customHeight="1">
      <c r="A54" s="24"/>
      <c r="B54" s="52"/>
      <c r="C54" s="25"/>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c r="A64" s="1"/>
      <c r="B64" s="3"/>
      <c r="C64" s="5"/>
    </row>
    <row r="65" ht="15.75" customHeight="1">
      <c r="A65" s="9" t="s">
        <v>1</v>
      </c>
      <c r="B65" s="11"/>
      <c r="C65" s="11"/>
    </row>
    <row r="66" ht="15.75" customHeight="1">
      <c r="A66" s="16"/>
      <c r="B66" s="22"/>
      <c r="C66" s="22" t="s">
        <v>4</v>
      </c>
    </row>
    <row r="67" ht="15.75" customHeight="1">
      <c r="A67" s="21" t="s">
        <v>95</v>
      </c>
      <c r="B67" s="23" t="s">
        <v>3</v>
      </c>
      <c r="C67" s="23" t="s">
        <v>9</v>
      </c>
    </row>
    <row r="68" ht="15.75" customHeight="1">
      <c r="A68" s="76" t="s">
        <v>96</v>
      </c>
      <c r="B68" s="27" t="s">
        <v>40</v>
      </c>
      <c r="C68" s="76">
        <v>0.16</v>
      </c>
    </row>
    <row r="69" ht="15.75" customHeight="1">
      <c r="A69" s="76" t="s">
        <v>97</v>
      </c>
      <c r="B69" s="27" t="s">
        <v>40</v>
      </c>
      <c r="C69" s="76">
        <v>0.4</v>
      </c>
    </row>
    <row r="70" ht="15.75" customHeight="1">
      <c r="A70" s="76" t="s">
        <v>99</v>
      </c>
      <c r="B70" s="27" t="s">
        <v>40</v>
      </c>
      <c r="C70" s="76">
        <v>0.135</v>
      </c>
    </row>
    <row r="71" ht="15.75" customHeight="1">
      <c r="A71" s="76" t="s">
        <v>100</v>
      </c>
      <c r="B71" s="27" t="s">
        <v>40</v>
      </c>
      <c r="C71" s="76">
        <v>0.002</v>
      </c>
    </row>
    <row r="72" ht="15.75" customHeight="1">
      <c r="A72" s="76" t="s">
        <v>101</v>
      </c>
      <c r="B72" s="27" t="s">
        <v>40</v>
      </c>
      <c r="C72" s="76">
        <v>0.001</v>
      </c>
    </row>
    <row r="73" ht="15.75" customHeight="1">
      <c r="A73" s="76" t="s">
        <v>102</v>
      </c>
      <c r="B73" s="27" t="s">
        <v>36</v>
      </c>
      <c r="C73" s="76">
        <v>0.235</v>
      </c>
    </row>
    <row r="74" ht="15.75" customHeight="1">
      <c r="A74" s="78" t="s">
        <v>103</v>
      </c>
      <c r="B74" s="27" t="s">
        <v>40</v>
      </c>
      <c r="C74" s="76">
        <v>0.05</v>
      </c>
    </row>
    <row r="75" ht="15.75" customHeight="1">
      <c r="A75" s="76" t="s">
        <v>104</v>
      </c>
      <c r="B75" s="27" t="s">
        <v>40</v>
      </c>
      <c r="C75" s="76">
        <v>0.1</v>
      </c>
    </row>
    <row r="76" ht="15.75" customHeight="1">
      <c r="A76" s="76" t="s">
        <v>105</v>
      </c>
      <c r="B76" s="27" t="s">
        <v>40</v>
      </c>
      <c r="C76" s="76">
        <v>0.12</v>
      </c>
    </row>
    <row r="77" ht="15.75" customHeight="1">
      <c r="A77" s="54" t="s">
        <v>106</v>
      </c>
      <c r="B77" s="26" t="s">
        <v>40</v>
      </c>
      <c r="C77" s="33"/>
    </row>
    <row r="78" ht="15.75" customHeight="1">
      <c r="A78" s="11"/>
      <c r="B78" s="26"/>
      <c r="C78" s="33"/>
    </row>
    <row r="79" ht="15.75" customHeight="1">
      <c r="A79" s="11"/>
      <c r="B79" s="26"/>
      <c r="C79" s="33"/>
    </row>
    <row r="80" ht="15.75" customHeight="1">
      <c r="A80" s="35"/>
      <c r="B80" s="36" t="s">
        <v>21</v>
      </c>
      <c r="C80" s="37">
        <f>SUM(C68:C77)-0.2</f>
        <v>1.003</v>
      </c>
    </row>
    <row r="81" ht="15.75" customHeight="1">
      <c r="A81" s="35"/>
      <c r="B81" s="37"/>
      <c r="C81" s="37"/>
    </row>
    <row r="82" ht="15.75" customHeight="1">
      <c r="A82" s="35"/>
      <c r="B82" s="37"/>
      <c r="C82" s="37"/>
    </row>
    <row r="83" ht="15.75" customHeight="1">
      <c r="A83" s="46" t="s">
        <v>31</v>
      </c>
      <c r="B83" s="37"/>
      <c r="C83" s="37"/>
    </row>
    <row r="84" ht="15.75" customHeight="1">
      <c r="A84" s="48"/>
      <c r="B84" s="49"/>
      <c r="C84" s="20"/>
    </row>
    <row r="85" ht="15.75" customHeight="1">
      <c r="A85" s="50"/>
      <c r="C85" s="51"/>
    </row>
    <row r="86" ht="15.75" customHeight="1">
      <c r="A86" s="50"/>
      <c r="C86" s="51"/>
    </row>
    <row r="87" ht="15.75" customHeight="1">
      <c r="A87" s="50"/>
      <c r="C87" s="51"/>
    </row>
    <row r="88" ht="15.75" customHeight="1">
      <c r="A88" s="50"/>
      <c r="C88" s="51"/>
    </row>
    <row r="89" ht="15.75" customHeight="1">
      <c r="A89" s="50"/>
      <c r="C89" s="51"/>
    </row>
    <row r="90" ht="15.75" customHeight="1">
      <c r="A90" s="50"/>
      <c r="C90" s="51"/>
    </row>
    <row r="91" ht="15.75" customHeight="1">
      <c r="A91" s="50"/>
      <c r="C91" s="51"/>
    </row>
    <row r="92" ht="15.75" customHeight="1">
      <c r="A92" s="50"/>
      <c r="C92" s="51"/>
    </row>
    <row r="93" ht="15.75" customHeight="1">
      <c r="A93" s="50"/>
      <c r="C93" s="51"/>
    </row>
    <row r="94" ht="15.75" customHeight="1">
      <c r="A94" s="24"/>
      <c r="B94" s="52"/>
      <c r="C94" s="25"/>
    </row>
    <row r="95" ht="15.75" customHeight="1"/>
    <row r="96" ht="15.75" customHeight="1"/>
    <row r="97" ht="15.75" customHeight="1"/>
    <row r="98" ht="15.75" customHeight="1"/>
    <row r="99" ht="15.75" customHeight="1"/>
    <row r="100" ht="15.75" customHeight="1">
      <c r="A100" s="80"/>
      <c r="B100" s="80"/>
    </row>
    <row r="101" ht="15.75" customHeight="1">
      <c r="A101" s="9" t="s">
        <v>107</v>
      </c>
      <c r="B101" s="176"/>
      <c r="C101" s="18"/>
      <c r="F101" s="9" t="s">
        <v>107</v>
      </c>
      <c r="G101" s="176"/>
      <c r="H101" s="18"/>
    </row>
    <row r="102" ht="15.75" customHeight="1">
      <c r="A102" s="16"/>
      <c r="B102" s="22"/>
      <c r="C102" s="22" t="s">
        <v>4</v>
      </c>
      <c r="F102" s="16"/>
      <c r="G102" s="22"/>
      <c r="H102" s="22" t="s">
        <v>4</v>
      </c>
    </row>
    <row r="103" ht="15.75" customHeight="1">
      <c r="A103" s="58" t="s">
        <v>212</v>
      </c>
      <c r="B103" s="23" t="s">
        <v>3</v>
      </c>
      <c r="C103" s="23" t="s">
        <v>9</v>
      </c>
      <c r="F103" s="58" t="s">
        <v>212</v>
      </c>
      <c r="G103" s="23" t="s">
        <v>3</v>
      </c>
      <c r="H103" s="23" t="s">
        <v>9</v>
      </c>
    </row>
    <row r="104" ht="15.75" customHeight="1">
      <c r="A104" s="54" t="s">
        <v>213</v>
      </c>
      <c r="B104" s="26" t="s">
        <v>40</v>
      </c>
      <c r="C104" s="177">
        <v>0.05</v>
      </c>
      <c r="F104" s="54" t="s">
        <v>213</v>
      </c>
      <c r="G104" s="55" t="s">
        <v>214</v>
      </c>
      <c r="H104" s="177">
        <v>1.75</v>
      </c>
    </row>
    <row r="105" ht="15.75" customHeight="1">
      <c r="A105" s="54" t="s">
        <v>75</v>
      </c>
      <c r="B105" s="26" t="s">
        <v>40</v>
      </c>
      <c r="C105" s="33">
        <v>0.045</v>
      </c>
      <c r="F105" s="54" t="s">
        <v>75</v>
      </c>
      <c r="G105" s="55" t="s">
        <v>214</v>
      </c>
      <c r="H105" s="177">
        <v>1.5</v>
      </c>
    </row>
    <row r="106" ht="15.75" customHeight="1">
      <c r="A106" s="54" t="s">
        <v>215</v>
      </c>
      <c r="B106" s="55" t="s">
        <v>208</v>
      </c>
      <c r="C106" s="177">
        <v>3.0</v>
      </c>
      <c r="F106" s="54" t="s">
        <v>215</v>
      </c>
      <c r="G106" s="55" t="s">
        <v>208</v>
      </c>
      <c r="H106" s="177">
        <v>3.0</v>
      </c>
    </row>
    <row r="107" ht="15.75" customHeight="1">
      <c r="A107" s="54" t="s">
        <v>216</v>
      </c>
      <c r="B107" s="55" t="s">
        <v>73</v>
      </c>
      <c r="C107" s="177">
        <v>1.0</v>
      </c>
      <c r="F107" s="54" t="s">
        <v>216</v>
      </c>
      <c r="G107" s="55" t="s">
        <v>73</v>
      </c>
      <c r="H107" s="177">
        <v>1.0</v>
      </c>
    </row>
    <row r="108" ht="15.75" customHeight="1">
      <c r="A108" s="54" t="s">
        <v>217</v>
      </c>
      <c r="B108" s="55" t="s">
        <v>40</v>
      </c>
      <c r="C108" s="177">
        <v>0.023</v>
      </c>
      <c r="F108" s="54" t="s">
        <v>217</v>
      </c>
      <c r="G108" s="55" t="s">
        <v>214</v>
      </c>
      <c r="H108" s="177">
        <v>0.75</v>
      </c>
    </row>
    <row r="109" ht="15.75" customHeight="1">
      <c r="A109" s="11" t="s">
        <v>44</v>
      </c>
      <c r="B109" s="26" t="s">
        <v>17</v>
      </c>
      <c r="C109" s="33">
        <v>0.2</v>
      </c>
      <c r="F109" s="11" t="s">
        <v>44</v>
      </c>
      <c r="G109" s="55" t="s">
        <v>218</v>
      </c>
      <c r="H109" s="177">
        <v>200.0</v>
      </c>
    </row>
    <row r="110" ht="15.75" customHeight="1">
      <c r="A110" s="10"/>
      <c r="B110" s="26"/>
      <c r="C110" s="33"/>
      <c r="F110" s="10"/>
      <c r="G110" s="26"/>
      <c r="H110" s="33"/>
    </row>
    <row r="111" ht="15.75" customHeight="1">
      <c r="A111" s="178"/>
      <c r="B111" s="179"/>
      <c r="C111" s="178"/>
      <c r="F111" s="178"/>
      <c r="G111" s="179"/>
      <c r="H111" s="178"/>
    </row>
    <row r="112" ht="15.75" customHeight="1">
      <c r="A112" s="180" t="s">
        <v>31</v>
      </c>
      <c r="B112" s="181"/>
      <c r="C112" s="181"/>
      <c r="F112" s="180" t="s">
        <v>31</v>
      </c>
      <c r="G112" s="181"/>
      <c r="H112" s="181"/>
    </row>
    <row r="113" ht="15.75" customHeight="1">
      <c r="A113" s="182"/>
      <c r="B113" s="183"/>
      <c r="C113" s="184"/>
      <c r="F113" s="182"/>
      <c r="G113" s="183"/>
      <c r="H113" s="184"/>
    </row>
    <row r="114" ht="15.75" customHeight="1">
      <c r="A114" s="185" t="s">
        <v>219</v>
      </c>
      <c r="B114" s="119"/>
      <c r="C114" s="186"/>
      <c r="F114" s="185" t="s">
        <v>219</v>
      </c>
      <c r="G114" s="119"/>
      <c r="H114" s="186"/>
    </row>
    <row r="115" ht="15.75" customHeight="1">
      <c r="A115" s="185" t="s">
        <v>220</v>
      </c>
      <c r="B115" s="119"/>
      <c r="C115" s="186"/>
      <c r="F115" s="185" t="s">
        <v>220</v>
      </c>
      <c r="G115" s="119"/>
      <c r="H115" s="186"/>
    </row>
    <row r="116" ht="15.75" customHeight="1">
      <c r="A116" s="185" t="s">
        <v>221</v>
      </c>
      <c r="B116" s="119"/>
      <c r="C116" s="186"/>
      <c r="F116" s="185" t="s">
        <v>221</v>
      </c>
      <c r="G116" s="119"/>
      <c r="H116" s="186"/>
    </row>
    <row r="117" ht="15.75" customHeight="1">
      <c r="A117" s="187"/>
      <c r="B117" s="188"/>
      <c r="C117" s="189"/>
      <c r="F117" s="187"/>
      <c r="G117" s="188"/>
      <c r="H117" s="189"/>
    </row>
    <row r="118" ht="15.75" customHeight="1">
      <c r="A118" s="190"/>
      <c r="B118" s="190"/>
      <c r="C118" s="190"/>
      <c r="F118" s="190"/>
      <c r="G118" s="190"/>
      <c r="H118" s="190"/>
    </row>
    <row r="119" ht="15.75" customHeight="1"/>
    <row r="120" ht="15.75" customHeight="1"/>
    <row r="121" ht="15.75" customHeight="1"/>
    <row r="122" ht="15.75" customHeight="1">
      <c r="A122" s="80"/>
      <c r="B122" s="81"/>
      <c r="C122" s="83"/>
    </row>
    <row r="123" ht="15.75" customHeight="1">
      <c r="A123" s="87" t="s">
        <v>107</v>
      </c>
      <c r="B123" s="37"/>
      <c r="C123" s="37"/>
    </row>
    <row r="124" ht="15.75" customHeight="1">
      <c r="A124" s="93"/>
      <c r="B124" s="99"/>
      <c r="C124" s="99" t="s">
        <v>4</v>
      </c>
    </row>
    <row r="125" ht="15.75" customHeight="1">
      <c r="A125" s="121" t="s">
        <v>117</v>
      </c>
      <c r="B125" s="100" t="s">
        <v>3</v>
      </c>
      <c r="C125" s="100" t="s">
        <v>9</v>
      </c>
    </row>
    <row r="126" ht="15.75" customHeight="1">
      <c r="A126" s="103" t="s">
        <v>112</v>
      </c>
      <c r="B126" s="104" t="s">
        <v>40</v>
      </c>
      <c r="C126" s="105">
        <v>0.045</v>
      </c>
    </row>
    <row r="127" ht="15.75" customHeight="1">
      <c r="A127" s="103" t="s">
        <v>118</v>
      </c>
      <c r="B127" s="104" t="s">
        <v>40</v>
      </c>
      <c r="C127" s="105">
        <v>0.023</v>
      </c>
    </row>
    <row r="128" ht="15.75" customHeight="1">
      <c r="A128" s="103" t="s">
        <v>119</v>
      </c>
      <c r="B128" s="104" t="s">
        <v>40</v>
      </c>
      <c r="C128" s="105">
        <v>0.023</v>
      </c>
    </row>
    <row r="129" ht="15.75" customHeight="1">
      <c r="A129" s="103" t="s">
        <v>120</v>
      </c>
      <c r="B129" s="104" t="s">
        <v>40</v>
      </c>
      <c r="C129" s="105">
        <v>0.015</v>
      </c>
    </row>
    <row r="130" ht="15.75" customHeight="1">
      <c r="A130" s="103" t="s">
        <v>121</v>
      </c>
      <c r="B130" s="104" t="s">
        <v>40</v>
      </c>
      <c r="C130" s="105">
        <v>0.015</v>
      </c>
    </row>
    <row r="131" ht="15.75" customHeight="1">
      <c r="A131" s="113" t="s">
        <v>122</v>
      </c>
      <c r="B131" s="104" t="s">
        <v>17</v>
      </c>
      <c r="C131" s="105">
        <v>0.015</v>
      </c>
    </row>
    <row r="132" ht="15.75" customHeight="1">
      <c r="A132" s="113" t="s">
        <v>44</v>
      </c>
      <c r="B132" s="104" t="s">
        <v>17</v>
      </c>
      <c r="C132" s="105">
        <v>0.2</v>
      </c>
    </row>
    <row r="133" ht="15.75" customHeight="1">
      <c r="A133" s="113" t="s">
        <v>123</v>
      </c>
      <c r="B133" s="104" t="s">
        <v>17</v>
      </c>
      <c r="C133" s="105">
        <v>0.015</v>
      </c>
    </row>
    <row r="134" ht="15.75" customHeight="1">
      <c r="A134" s="37"/>
      <c r="B134" s="36"/>
      <c r="C134" s="37"/>
    </row>
    <row r="135" ht="15.75" customHeight="1">
      <c r="A135" s="37"/>
      <c r="B135" s="37"/>
      <c r="C135" s="37"/>
    </row>
    <row r="136" ht="15.75" customHeight="1">
      <c r="A136" s="117" t="s">
        <v>31</v>
      </c>
      <c r="B136" s="37"/>
      <c r="C136" s="37"/>
    </row>
    <row r="137" ht="15.75" customHeight="1">
      <c r="A137" s="118"/>
      <c r="B137" s="119"/>
      <c r="C137" s="119"/>
    </row>
    <row r="138" ht="15.75" customHeight="1">
      <c r="A138" s="119"/>
      <c r="B138" s="119"/>
      <c r="C138" s="119"/>
    </row>
    <row r="139" ht="15.75" customHeight="1">
      <c r="A139" s="119"/>
      <c r="B139" s="119"/>
      <c r="C139" s="119"/>
    </row>
    <row r="140" ht="15.75" customHeight="1">
      <c r="A140" s="119"/>
      <c r="B140" s="119"/>
      <c r="C140" s="119"/>
    </row>
    <row r="141" ht="15.75" customHeight="1">
      <c r="A141" s="119"/>
      <c r="B141" s="119"/>
      <c r="C141" s="119"/>
    </row>
    <row r="142" ht="15.75" customHeight="1">
      <c r="A142" s="119"/>
      <c r="B142" s="119"/>
      <c r="C142" s="119"/>
    </row>
    <row r="143" ht="15.75" customHeight="1">
      <c r="A143" s="119"/>
      <c r="B143" s="119"/>
      <c r="C143" s="119"/>
    </row>
    <row r="144" ht="15.75" customHeight="1">
      <c r="A144" s="119"/>
      <c r="B144" s="119"/>
      <c r="C144" s="119"/>
    </row>
    <row r="145" ht="15.75" customHeight="1"/>
    <row r="146" ht="15.75" customHeight="1"/>
    <row r="147" ht="15.75" customHeight="1"/>
    <row r="148" ht="15.75" customHeight="1"/>
    <row r="149" ht="15.75" customHeight="1">
      <c r="A149" s="80"/>
      <c r="B149" s="81"/>
      <c r="C149" s="83"/>
    </row>
    <row r="150" ht="15.75" customHeight="1">
      <c r="A150" s="87" t="s">
        <v>107</v>
      </c>
      <c r="B150" s="37"/>
      <c r="C150" s="37"/>
    </row>
    <row r="151" ht="15.75" customHeight="1">
      <c r="A151" s="93"/>
      <c r="B151" s="99"/>
      <c r="C151" s="99" t="s">
        <v>4</v>
      </c>
    </row>
    <row r="152" ht="15.75" customHeight="1">
      <c r="A152" s="98" t="s">
        <v>124</v>
      </c>
      <c r="B152" s="100" t="s">
        <v>3</v>
      </c>
      <c r="C152" s="100" t="s">
        <v>9</v>
      </c>
    </row>
    <row r="153" ht="15.75" customHeight="1">
      <c r="A153" s="103" t="s">
        <v>112</v>
      </c>
      <c r="B153" s="104" t="s">
        <v>40</v>
      </c>
      <c r="C153" s="105">
        <v>0.03</v>
      </c>
    </row>
    <row r="154" ht="15.75" customHeight="1">
      <c r="A154" s="103" t="s">
        <v>118</v>
      </c>
      <c r="B154" s="104" t="s">
        <v>40</v>
      </c>
      <c r="C154" s="105">
        <v>0.023</v>
      </c>
    </row>
    <row r="155" ht="15.75" customHeight="1">
      <c r="A155" s="54" t="s">
        <v>41</v>
      </c>
      <c r="B155" s="27" t="s">
        <v>40</v>
      </c>
      <c r="C155" s="56">
        <v>0.023</v>
      </c>
    </row>
    <row r="156" ht="15.75" customHeight="1">
      <c r="A156" s="122" t="s">
        <v>125</v>
      </c>
      <c r="B156" s="104" t="s">
        <v>40</v>
      </c>
      <c r="C156" s="112">
        <v>0.005</v>
      </c>
    </row>
    <row r="157" ht="15.75" customHeight="1">
      <c r="A157" s="103" t="s">
        <v>126</v>
      </c>
      <c r="B157" s="104" t="s">
        <v>40</v>
      </c>
      <c r="C157" s="112">
        <v>0.005</v>
      </c>
    </row>
    <row r="158" ht="15.75" customHeight="1">
      <c r="A158" s="103" t="s">
        <v>127</v>
      </c>
      <c r="B158" s="104" t="s">
        <v>40</v>
      </c>
      <c r="C158" s="105">
        <v>0.18</v>
      </c>
    </row>
    <row r="159" ht="15.75" customHeight="1">
      <c r="A159" s="123" t="s">
        <v>128</v>
      </c>
      <c r="B159" s="104" t="s">
        <v>17</v>
      </c>
      <c r="C159" s="105">
        <v>0.002</v>
      </c>
    </row>
    <row r="160" ht="15.75" customHeight="1">
      <c r="A160" s="113" t="s">
        <v>129</v>
      </c>
      <c r="B160" s="104" t="s">
        <v>17</v>
      </c>
      <c r="C160" s="105">
        <v>0.02</v>
      </c>
    </row>
    <row r="161" ht="15.75" customHeight="1">
      <c r="A161" s="37"/>
      <c r="B161" s="36"/>
      <c r="C161" s="37"/>
    </row>
    <row r="162" ht="15.75" customHeight="1">
      <c r="A162" s="37"/>
      <c r="B162" s="37"/>
      <c r="C162" s="37"/>
    </row>
    <row r="163" ht="15.75" customHeight="1">
      <c r="A163" s="37"/>
      <c r="B163" s="37"/>
      <c r="C163" s="37"/>
    </row>
    <row r="164" ht="15.75" customHeight="1">
      <c r="A164" s="117" t="s">
        <v>31</v>
      </c>
      <c r="B164" s="37"/>
      <c r="C164" s="37"/>
    </row>
    <row r="165" ht="15.75" customHeight="1">
      <c r="A165" s="118"/>
      <c r="B165" s="119"/>
      <c r="C165" s="119"/>
    </row>
    <row r="166" ht="15.75" customHeight="1">
      <c r="A166" s="119"/>
      <c r="B166" s="119"/>
      <c r="C166" s="119"/>
    </row>
    <row r="167" ht="15.75" customHeight="1">
      <c r="A167" s="119"/>
      <c r="B167" s="119"/>
      <c r="C167" s="119"/>
    </row>
    <row r="168" ht="15.75" customHeight="1">
      <c r="A168" s="119"/>
      <c r="B168" s="119"/>
      <c r="C168" s="119"/>
    </row>
    <row r="169" ht="15.75" customHeight="1">
      <c r="A169" s="119"/>
      <c r="B169" s="119"/>
      <c r="C169" s="119"/>
    </row>
    <row r="170" ht="15.75" customHeight="1">
      <c r="A170" s="119"/>
      <c r="B170" s="119"/>
      <c r="C170" s="119"/>
    </row>
    <row r="171" ht="15.75" customHeight="1">
      <c r="A171" s="119"/>
      <c r="B171" s="119"/>
      <c r="C171" s="119"/>
    </row>
    <row r="172" ht="15.75" customHeight="1">
      <c r="A172" s="119"/>
      <c r="B172" s="119"/>
      <c r="C172" s="119"/>
    </row>
    <row r="173" ht="15.75" customHeight="1">
      <c r="A173" s="124"/>
      <c r="B173" s="124"/>
      <c r="C173" s="124"/>
    </row>
    <row r="174" ht="15.75" customHeight="1">
      <c r="A174" s="124"/>
      <c r="B174" s="124"/>
      <c r="C174" s="124"/>
    </row>
    <row r="175" ht="15.75" customHeight="1">
      <c r="A175" s="124"/>
      <c r="B175" s="124"/>
      <c r="C175" s="124"/>
    </row>
    <row r="176" ht="15.75" customHeight="1"/>
    <row r="177" ht="15.75" customHeight="1">
      <c r="A177" s="87" t="s">
        <v>107</v>
      </c>
      <c r="B177" s="37"/>
      <c r="C177" s="37"/>
    </row>
    <row r="178" ht="15.75" customHeight="1">
      <c r="A178" s="93"/>
      <c r="B178" s="99"/>
      <c r="C178" s="99" t="s">
        <v>4</v>
      </c>
    </row>
    <row r="179" ht="15.75" customHeight="1">
      <c r="A179" s="98" t="s">
        <v>130</v>
      </c>
      <c r="B179" s="100" t="s">
        <v>3</v>
      </c>
      <c r="C179" s="100" t="s">
        <v>9</v>
      </c>
    </row>
    <row r="180" ht="15.75" customHeight="1">
      <c r="A180" s="103" t="s">
        <v>112</v>
      </c>
      <c r="B180" s="104" t="s">
        <v>40</v>
      </c>
      <c r="C180" s="105">
        <v>0.03</v>
      </c>
    </row>
    <row r="181" ht="15.75" customHeight="1">
      <c r="A181" s="103" t="s">
        <v>94</v>
      </c>
      <c r="B181" s="104" t="s">
        <v>40</v>
      </c>
      <c r="C181" s="105">
        <v>0.023</v>
      </c>
    </row>
    <row r="182" ht="15.75" customHeight="1">
      <c r="A182" s="103" t="s">
        <v>131</v>
      </c>
      <c r="B182" s="104" t="s">
        <v>40</v>
      </c>
      <c r="C182" s="105">
        <v>0.015</v>
      </c>
    </row>
    <row r="183" ht="15.75" customHeight="1">
      <c r="A183" s="103" t="s">
        <v>132</v>
      </c>
      <c r="B183" s="104" t="s">
        <v>40</v>
      </c>
      <c r="C183" s="105">
        <v>0.005</v>
      </c>
    </row>
    <row r="184" ht="15.75" customHeight="1">
      <c r="A184" s="113" t="s">
        <v>44</v>
      </c>
      <c r="B184" s="104" t="s">
        <v>17</v>
      </c>
      <c r="C184" s="105">
        <v>0.35</v>
      </c>
    </row>
    <row r="185" ht="15.75" customHeight="1">
      <c r="A185" s="113" t="s">
        <v>42</v>
      </c>
      <c r="B185" s="104" t="s">
        <v>17</v>
      </c>
      <c r="C185" s="105">
        <v>0.01</v>
      </c>
    </row>
    <row r="186" ht="15.75" customHeight="1">
      <c r="A186" s="37"/>
      <c r="B186" s="36"/>
      <c r="C186" s="37"/>
    </row>
    <row r="187" ht="15.75" customHeight="1">
      <c r="A187" s="37"/>
      <c r="B187" s="37"/>
      <c r="C187" s="37"/>
    </row>
    <row r="188" ht="15.75" customHeight="1">
      <c r="A188" s="37"/>
      <c r="B188" s="37"/>
      <c r="C188" s="37"/>
    </row>
    <row r="189" ht="15.75" customHeight="1">
      <c r="A189" s="37"/>
      <c r="B189" s="37"/>
      <c r="C189" s="37"/>
    </row>
    <row r="190" ht="15.75" customHeight="1">
      <c r="A190" s="117" t="s">
        <v>31</v>
      </c>
      <c r="B190" s="37"/>
      <c r="C190" s="37"/>
    </row>
    <row r="191" ht="15.75" customHeight="1">
      <c r="A191" s="118"/>
      <c r="B191" s="119"/>
      <c r="C191" s="119"/>
    </row>
    <row r="192" ht="15.75" customHeight="1">
      <c r="A192" s="119"/>
      <c r="B192" s="119"/>
      <c r="C192" s="119"/>
    </row>
    <row r="193" ht="15.75" customHeight="1">
      <c r="A193" s="119"/>
      <c r="B193" s="119"/>
      <c r="C193" s="119"/>
    </row>
    <row r="194" ht="15.75" customHeight="1">
      <c r="A194" s="119"/>
      <c r="B194" s="119"/>
      <c r="C194" s="119"/>
    </row>
    <row r="195" ht="15.75" customHeight="1">
      <c r="A195" s="119"/>
      <c r="B195" s="119"/>
      <c r="C195" s="119"/>
    </row>
    <row r="196" ht="15.75" customHeight="1">
      <c r="A196" s="119"/>
      <c r="B196" s="119"/>
      <c r="C196" s="119"/>
    </row>
    <row r="197" ht="15.75" customHeight="1">
      <c r="A197" s="119"/>
      <c r="B197" s="119"/>
      <c r="C197" s="119"/>
    </row>
    <row r="198" ht="15.75" customHeight="1">
      <c r="A198" s="119"/>
      <c r="B198" s="119"/>
      <c r="C198" s="119"/>
    </row>
    <row r="199" ht="15.75" customHeight="1">
      <c r="A199" s="80"/>
    </row>
    <row r="200" ht="15.75" customHeight="1">
      <c r="A200" s="80"/>
    </row>
    <row r="201" ht="15.75" customHeight="1">
      <c r="A201" s="80"/>
      <c r="B201" s="81"/>
      <c r="C201" s="83"/>
    </row>
    <row r="202" ht="15.75" customHeight="1">
      <c r="A202" s="87" t="s">
        <v>107</v>
      </c>
      <c r="B202" s="37"/>
      <c r="C202" s="37"/>
    </row>
    <row r="203" ht="15.75" customHeight="1">
      <c r="A203" s="93"/>
      <c r="B203" s="99"/>
      <c r="C203" s="99" t="s">
        <v>4</v>
      </c>
    </row>
    <row r="204" ht="15.75" customHeight="1">
      <c r="A204" s="98" t="s">
        <v>133</v>
      </c>
      <c r="B204" s="100" t="s">
        <v>3</v>
      </c>
      <c r="C204" s="100" t="s">
        <v>9</v>
      </c>
    </row>
    <row r="205" ht="15.75" customHeight="1">
      <c r="A205" s="103" t="s">
        <v>134</v>
      </c>
      <c r="B205" s="110" t="s">
        <v>40</v>
      </c>
      <c r="C205" s="112">
        <v>0.05</v>
      </c>
    </row>
    <row r="206" ht="15.75" customHeight="1">
      <c r="A206" s="103" t="s">
        <v>135</v>
      </c>
      <c r="B206" s="104" t="s">
        <v>82</v>
      </c>
      <c r="C206" s="112">
        <v>0.023</v>
      </c>
    </row>
    <row r="207" ht="15.75" customHeight="1">
      <c r="A207" s="103" t="s">
        <v>112</v>
      </c>
      <c r="B207" s="104" t="s">
        <v>40</v>
      </c>
      <c r="C207" s="112">
        <v>0.04</v>
      </c>
    </row>
    <row r="208" ht="15.75" customHeight="1">
      <c r="A208" s="103" t="s">
        <v>136</v>
      </c>
      <c r="B208" s="104" t="s">
        <v>17</v>
      </c>
      <c r="C208" s="112">
        <v>0.005</v>
      </c>
    </row>
    <row r="209" ht="15.75" customHeight="1">
      <c r="A209" s="103" t="s">
        <v>44</v>
      </c>
      <c r="B209" s="126" t="s">
        <v>17</v>
      </c>
      <c r="C209" s="127">
        <v>0.2</v>
      </c>
    </row>
    <row r="210" ht="15.75" customHeight="1">
      <c r="A210" s="103" t="s">
        <v>137</v>
      </c>
      <c r="B210" s="110" t="s">
        <v>73</v>
      </c>
      <c r="C210" s="112">
        <v>1.0</v>
      </c>
    </row>
    <row r="211" ht="15.75" customHeight="1">
      <c r="A211" s="103"/>
      <c r="B211" s="104"/>
      <c r="C211" s="105"/>
    </row>
    <row r="212" ht="15.75" customHeight="1">
      <c r="A212" s="37"/>
      <c r="B212" s="36"/>
      <c r="C212" s="37"/>
    </row>
    <row r="213" ht="15.75" customHeight="1">
      <c r="A213" s="37"/>
      <c r="B213" s="37"/>
      <c r="C213" s="37"/>
    </row>
    <row r="214" ht="15.75" customHeight="1">
      <c r="A214" s="117" t="s">
        <v>31</v>
      </c>
      <c r="B214" s="37"/>
      <c r="C214" s="37"/>
    </row>
    <row r="215" ht="15.75" customHeight="1">
      <c r="A215" s="118"/>
      <c r="B215" s="119"/>
      <c r="C215" s="119"/>
    </row>
    <row r="216" ht="15.75" customHeight="1">
      <c r="A216" s="119"/>
      <c r="B216" s="119"/>
      <c r="C216" s="119"/>
    </row>
    <row r="217" ht="15.75" customHeight="1">
      <c r="A217" s="119"/>
      <c r="B217" s="119"/>
      <c r="C217" s="119"/>
    </row>
    <row r="218" ht="15.75" customHeight="1">
      <c r="A218" s="119"/>
      <c r="B218" s="119"/>
      <c r="C218" s="119"/>
    </row>
    <row r="219" ht="15.75" customHeight="1">
      <c r="A219" s="119"/>
      <c r="B219" s="119"/>
      <c r="C219" s="119"/>
    </row>
    <row r="220" ht="15.75" customHeight="1">
      <c r="A220" s="119"/>
      <c r="B220" s="119"/>
      <c r="C220" s="119"/>
    </row>
    <row r="221" ht="15.75" customHeight="1">
      <c r="A221" s="119"/>
      <c r="B221" s="119"/>
      <c r="C221" s="119"/>
    </row>
    <row r="222" ht="15.75" customHeight="1">
      <c r="A222" s="119"/>
      <c r="B222" s="119"/>
      <c r="C222" s="119"/>
    </row>
    <row r="223" ht="15.75" customHeight="1"/>
    <row r="224" ht="15.75" customHeight="1"/>
    <row r="225" ht="15.75" customHeight="1"/>
    <row r="226" ht="15.75" customHeight="1">
      <c r="A226" s="80"/>
      <c r="B226" s="81"/>
      <c r="C226" s="83"/>
    </row>
    <row r="227" ht="15.75" customHeight="1">
      <c r="A227" s="87" t="s">
        <v>107</v>
      </c>
      <c r="B227" s="37"/>
      <c r="C227" s="37"/>
    </row>
    <row r="228" ht="15.75" customHeight="1">
      <c r="A228" s="93"/>
      <c r="B228" s="99"/>
      <c r="C228" s="99" t="s">
        <v>4</v>
      </c>
    </row>
    <row r="229" ht="15.75" customHeight="1">
      <c r="A229" s="98" t="s">
        <v>138</v>
      </c>
      <c r="B229" s="100" t="s">
        <v>3</v>
      </c>
      <c r="C229" s="100" t="s">
        <v>9</v>
      </c>
    </row>
    <row r="230" ht="15.75" customHeight="1">
      <c r="A230" s="103" t="s">
        <v>75</v>
      </c>
      <c r="B230" s="104" t="s">
        <v>40</v>
      </c>
      <c r="C230" s="105">
        <v>0.045</v>
      </c>
    </row>
    <row r="231" ht="15.75" customHeight="1">
      <c r="A231" s="103" t="s">
        <v>139</v>
      </c>
      <c r="B231" s="104" t="s">
        <v>40</v>
      </c>
      <c r="C231" s="105">
        <v>0.023</v>
      </c>
    </row>
    <row r="232" ht="15.75" customHeight="1">
      <c r="A232" s="103" t="s">
        <v>140</v>
      </c>
      <c r="B232" s="104" t="s">
        <v>40</v>
      </c>
      <c r="C232" s="105">
        <v>0.008</v>
      </c>
    </row>
    <row r="233" ht="15.75" customHeight="1">
      <c r="A233" s="103" t="s">
        <v>141</v>
      </c>
      <c r="B233" s="104" t="s">
        <v>40</v>
      </c>
      <c r="C233" s="105">
        <v>0.008</v>
      </c>
    </row>
    <row r="234" ht="15.75" customHeight="1">
      <c r="A234" s="103" t="s">
        <v>142</v>
      </c>
      <c r="B234" s="104" t="s">
        <v>40</v>
      </c>
      <c r="C234" s="105">
        <v>0.004</v>
      </c>
    </row>
    <row r="235" ht="15.75" customHeight="1">
      <c r="A235" s="113" t="s">
        <v>44</v>
      </c>
      <c r="B235" s="104" t="s">
        <v>17</v>
      </c>
      <c r="C235" s="105">
        <v>0.2</v>
      </c>
    </row>
    <row r="236" ht="15.75" customHeight="1">
      <c r="A236" s="113" t="s">
        <v>143</v>
      </c>
      <c r="B236" s="104" t="s">
        <v>17</v>
      </c>
      <c r="C236" s="105">
        <v>0.005</v>
      </c>
    </row>
    <row r="237" ht="15.75" customHeight="1">
      <c r="A237" s="37"/>
      <c r="B237" s="36"/>
      <c r="C237" s="37"/>
    </row>
    <row r="238" ht="15.75" customHeight="1">
      <c r="A238" s="117" t="s">
        <v>31</v>
      </c>
      <c r="B238" s="37"/>
      <c r="C238" s="37"/>
    </row>
    <row r="239" ht="15.75" customHeight="1">
      <c r="A239" s="118"/>
      <c r="B239" s="119"/>
      <c r="C239" s="119"/>
    </row>
    <row r="240" ht="15.75" customHeight="1">
      <c r="A240" s="119"/>
      <c r="B240" s="119"/>
      <c r="C240" s="119"/>
    </row>
    <row r="241" ht="15.75" customHeight="1">
      <c r="A241" s="119"/>
      <c r="B241" s="119"/>
      <c r="C241" s="119"/>
    </row>
    <row r="242" ht="15.75" customHeight="1">
      <c r="A242" s="119"/>
      <c r="B242" s="119"/>
      <c r="C242" s="119"/>
    </row>
    <row r="243" ht="15.75" customHeight="1">
      <c r="A243" s="119"/>
      <c r="B243" s="119"/>
      <c r="C243" s="119"/>
    </row>
    <row r="244" ht="15.75" customHeight="1">
      <c r="A244" s="119"/>
      <c r="B244" s="119"/>
      <c r="C244" s="119"/>
    </row>
    <row r="245" ht="15.75" customHeight="1">
      <c r="A245" s="119"/>
      <c r="B245" s="119"/>
      <c r="C245" s="119"/>
    </row>
    <row r="246" ht="15.75" customHeight="1"/>
    <row r="247" ht="15.75" customHeight="1"/>
    <row r="248" ht="15.75" customHeight="1"/>
    <row r="249" ht="15.75" customHeight="1"/>
    <row r="250" ht="15.75" customHeight="1">
      <c r="A250" s="87" t="s">
        <v>107</v>
      </c>
      <c r="B250" s="37"/>
      <c r="C250" s="37"/>
    </row>
    <row r="251" ht="15.75" customHeight="1">
      <c r="A251" s="93"/>
      <c r="B251" s="99"/>
      <c r="C251" s="99" t="s">
        <v>4</v>
      </c>
    </row>
    <row r="252" ht="15.75" customHeight="1">
      <c r="A252" s="98" t="s">
        <v>144</v>
      </c>
      <c r="B252" s="100" t="s">
        <v>3</v>
      </c>
      <c r="C252" s="100" t="s">
        <v>9</v>
      </c>
    </row>
    <row r="253" ht="15.75" customHeight="1">
      <c r="A253" s="103" t="s">
        <v>145</v>
      </c>
      <c r="B253" s="104" t="s">
        <v>40</v>
      </c>
      <c r="C253" s="105">
        <v>0.03</v>
      </c>
    </row>
    <row r="254" ht="15.75" customHeight="1">
      <c r="A254" s="103" t="s">
        <v>146</v>
      </c>
      <c r="B254" s="104" t="s">
        <v>40</v>
      </c>
      <c r="C254" s="105">
        <v>0.03</v>
      </c>
    </row>
    <row r="255" ht="15.75" customHeight="1">
      <c r="A255" s="103" t="s">
        <v>75</v>
      </c>
      <c r="B255" s="104" t="s">
        <v>40</v>
      </c>
      <c r="C255" s="105">
        <v>0.03</v>
      </c>
    </row>
    <row r="256" ht="15.75" customHeight="1">
      <c r="A256" s="103" t="s">
        <v>147</v>
      </c>
      <c r="B256" s="104" t="s">
        <v>17</v>
      </c>
      <c r="C256" s="105">
        <v>0.1</v>
      </c>
    </row>
    <row r="257" ht="15.75" customHeight="1">
      <c r="A257" s="103" t="s">
        <v>148</v>
      </c>
      <c r="B257" s="104" t="s">
        <v>17</v>
      </c>
      <c r="C257" s="105">
        <v>0.005</v>
      </c>
    </row>
    <row r="258" ht="15.75" customHeight="1">
      <c r="A258" s="113"/>
      <c r="B258" s="104" t="s">
        <v>17</v>
      </c>
      <c r="C258" s="105"/>
    </row>
    <row r="259" ht="15.75" customHeight="1">
      <c r="A259" s="113"/>
      <c r="B259" s="104" t="s">
        <v>17</v>
      </c>
      <c r="C259" s="105"/>
    </row>
    <row r="260" ht="15.75" customHeight="1">
      <c r="A260" s="117" t="s">
        <v>31</v>
      </c>
      <c r="B260" s="37"/>
      <c r="C260" s="37"/>
    </row>
    <row r="261" ht="15.75" customHeight="1">
      <c r="A261" s="118"/>
      <c r="B261" s="119"/>
      <c r="C261" s="119"/>
    </row>
    <row r="262" ht="15.75" customHeight="1">
      <c r="A262" s="119"/>
      <c r="B262" s="119"/>
      <c r="C262" s="119"/>
    </row>
    <row r="263" ht="15.75" customHeight="1">
      <c r="A263" s="119"/>
      <c r="B263" s="119"/>
      <c r="C263" s="119"/>
    </row>
    <row r="264" ht="15.75" customHeight="1">
      <c r="A264" s="119"/>
      <c r="B264" s="119"/>
      <c r="C264" s="119"/>
    </row>
    <row r="265" ht="15.75" customHeight="1">
      <c r="A265" s="119"/>
      <c r="B265" s="119"/>
      <c r="C265" s="119"/>
    </row>
    <row r="266" ht="15.75" customHeight="1">
      <c r="A266" s="119"/>
      <c r="B266" s="119"/>
      <c r="C266" s="119"/>
    </row>
    <row r="267" ht="15.75" customHeight="1">
      <c r="A267" s="119"/>
      <c r="B267" s="119"/>
      <c r="C267" s="119"/>
    </row>
    <row r="268" ht="15.75" customHeight="1"/>
    <row r="269" ht="15.75" customHeight="1"/>
    <row r="270" ht="15.75" customHeight="1"/>
    <row r="271" ht="15.75" customHeight="1"/>
    <row r="272" ht="15.75" customHeight="1"/>
    <row r="273" ht="15.75" customHeight="1">
      <c r="A273" s="137"/>
      <c r="B273" s="138"/>
      <c r="C273" s="83"/>
    </row>
    <row r="274" ht="15.75" customHeight="1">
      <c r="A274" s="142" t="s">
        <v>107</v>
      </c>
      <c r="B274" s="144"/>
      <c r="C274" s="144"/>
    </row>
    <row r="275" ht="15.75" customHeight="1">
      <c r="A275" s="93"/>
      <c r="B275" s="191"/>
      <c r="C275" s="191" t="s">
        <v>4</v>
      </c>
    </row>
    <row r="276" ht="15.75" customHeight="1">
      <c r="A276" s="151" t="s">
        <v>149</v>
      </c>
      <c r="B276" s="153" t="s">
        <v>3</v>
      </c>
      <c r="C276" s="153" t="s">
        <v>9</v>
      </c>
    </row>
    <row r="277" ht="15.75" customHeight="1">
      <c r="A277" s="155" t="s">
        <v>75</v>
      </c>
      <c r="B277" s="156" t="s">
        <v>40</v>
      </c>
      <c r="C277" s="157">
        <v>0.045</v>
      </c>
    </row>
    <row r="278" ht="15.75" customHeight="1">
      <c r="A278" s="162" t="s">
        <v>141</v>
      </c>
      <c r="B278" s="156" t="s">
        <v>40</v>
      </c>
      <c r="C278" s="127">
        <v>0.023</v>
      </c>
    </row>
    <row r="279" ht="15.75" customHeight="1">
      <c r="A279" s="162" t="s">
        <v>150</v>
      </c>
      <c r="B279" s="156" t="s">
        <v>40</v>
      </c>
      <c r="C279" s="164">
        <v>0.03</v>
      </c>
    </row>
    <row r="280" ht="15.75" customHeight="1">
      <c r="A280" s="162" t="s">
        <v>151</v>
      </c>
      <c r="B280" s="156" t="s">
        <v>40</v>
      </c>
      <c r="C280" s="127">
        <v>0.18</v>
      </c>
    </row>
    <row r="281" ht="15.75" customHeight="1">
      <c r="A281" s="162" t="s">
        <v>152</v>
      </c>
      <c r="B281" s="156" t="s">
        <v>40</v>
      </c>
      <c r="C281" s="127">
        <v>0.005</v>
      </c>
    </row>
    <row r="282" ht="15.75" customHeight="1">
      <c r="A282" s="162" t="s">
        <v>60</v>
      </c>
      <c r="B282" s="156" t="s">
        <v>17</v>
      </c>
      <c r="C282" s="127">
        <v>0.005</v>
      </c>
    </row>
    <row r="283" ht="15.75" customHeight="1">
      <c r="A283" s="166" t="s">
        <v>153</v>
      </c>
      <c r="B283" s="156" t="s">
        <v>17</v>
      </c>
      <c r="C283" s="127">
        <v>0.005</v>
      </c>
    </row>
    <row r="284" ht="15.75" customHeight="1">
      <c r="A284" s="166" t="s">
        <v>44</v>
      </c>
      <c r="B284" s="156" t="s">
        <v>17</v>
      </c>
      <c r="C284" s="127">
        <v>0.2</v>
      </c>
    </row>
    <row r="285" ht="15.75" customHeight="1">
      <c r="A285" s="144"/>
      <c r="B285" s="167"/>
      <c r="C285" s="144"/>
    </row>
    <row r="286" ht="15.75" customHeight="1">
      <c r="A286" s="171" t="s">
        <v>31</v>
      </c>
      <c r="B286" s="144"/>
      <c r="C286" s="144"/>
    </row>
    <row r="287" ht="15.75" customHeight="1">
      <c r="A287" s="172"/>
      <c r="B287" s="173"/>
      <c r="C287" s="173"/>
    </row>
    <row r="288" ht="15.75" customHeight="1"/>
    <row r="289" ht="15.75" customHeight="1">
      <c r="A289" s="192"/>
      <c r="B289" s="192"/>
      <c r="C289" s="192"/>
    </row>
    <row r="290" ht="15.75" customHeight="1">
      <c r="A290" s="192"/>
      <c r="B290" s="192"/>
      <c r="C290" s="192"/>
    </row>
    <row r="291" ht="15.75" customHeight="1">
      <c r="A291" s="192"/>
      <c r="B291" s="192"/>
      <c r="C291" s="192"/>
    </row>
    <row r="292" ht="15.75" customHeight="1">
      <c r="A292" s="192"/>
      <c r="B292" s="192"/>
      <c r="C292" s="192"/>
    </row>
    <row r="293" ht="15.75" customHeight="1">
      <c r="A293" s="192"/>
      <c r="B293" s="192"/>
      <c r="C293" s="192"/>
    </row>
    <row r="294" ht="15.75" customHeight="1"/>
    <row r="295" ht="15.75" customHeight="1"/>
    <row r="296" ht="15.75" customHeight="1">
      <c r="A296" s="1"/>
      <c r="B296" s="3"/>
      <c r="C296" s="5"/>
    </row>
    <row r="297" ht="15.75" customHeight="1">
      <c r="A297" s="9" t="s">
        <v>1</v>
      </c>
      <c r="B297" s="11"/>
      <c r="C297" s="11"/>
    </row>
    <row r="298" ht="15.75" customHeight="1">
      <c r="A298" s="16"/>
      <c r="B298" s="22"/>
      <c r="C298" s="22" t="s">
        <v>4</v>
      </c>
    </row>
    <row r="299" ht="15.75" customHeight="1">
      <c r="A299" s="58" t="s">
        <v>222</v>
      </c>
      <c r="B299" s="23" t="s">
        <v>3</v>
      </c>
      <c r="C299" s="23" t="s">
        <v>9</v>
      </c>
    </row>
    <row r="300" ht="15.75" customHeight="1">
      <c r="A300" s="54" t="s">
        <v>223</v>
      </c>
      <c r="B300" s="27" t="s">
        <v>15</v>
      </c>
      <c r="C300" s="56">
        <v>0.06</v>
      </c>
    </row>
    <row r="301" ht="15.75" customHeight="1">
      <c r="A301" s="54" t="s">
        <v>224</v>
      </c>
      <c r="B301" s="56" t="s">
        <v>225</v>
      </c>
      <c r="C301" s="56">
        <v>8.0</v>
      </c>
    </row>
    <row r="302" ht="15.75" customHeight="1">
      <c r="A302" s="54" t="s">
        <v>75</v>
      </c>
      <c r="B302" s="27" t="s">
        <v>40</v>
      </c>
      <c r="C302" s="27">
        <v>0.06</v>
      </c>
    </row>
    <row r="303" ht="15.75" customHeight="1">
      <c r="A303" s="54" t="s">
        <v>226</v>
      </c>
      <c r="B303" s="27" t="s">
        <v>40</v>
      </c>
      <c r="C303" s="27">
        <v>0.02</v>
      </c>
    </row>
    <row r="304" ht="15.75" customHeight="1">
      <c r="A304" s="59" t="s">
        <v>147</v>
      </c>
      <c r="B304" s="56" t="s">
        <v>17</v>
      </c>
      <c r="C304" s="56">
        <v>0.2</v>
      </c>
    </row>
    <row r="305" ht="15.75" customHeight="1">
      <c r="A305" s="59" t="s">
        <v>227</v>
      </c>
      <c r="B305" s="56" t="s">
        <v>17</v>
      </c>
      <c r="C305" s="56">
        <v>0.005</v>
      </c>
    </row>
    <row r="306" ht="15.75" customHeight="1">
      <c r="A306" s="54" t="s">
        <v>207</v>
      </c>
      <c r="B306" s="55" t="s">
        <v>208</v>
      </c>
      <c r="C306" s="177">
        <v>1.0</v>
      </c>
    </row>
    <row r="307" ht="15.75" customHeight="1">
      <c r="A307" s="35"/>
      <c r="B307" s="36"/>
      <c r="C307" s="37"/>
    </row>
    <row r="308" ht="15.75" customHeight="1">
      <c r="A308" s="46" t="s">
        <v>31</v>
      </c>
      <c r="B308" s="37"/>
      <c r="C308" s="37"/>
    </row>
    <row r="309" ht="15.75" customHeight="1">
      <c r="A309" s="175" t="s">
        <v>228</v>
      </c>
      <c r="B309" s="49"/>
      <c r="C309" s="20"/>
    </row>
    <row r="310" ht="15.75" customHeight="1">
      <c r="A310" s="50"/>
      <c r="C310" s="51"/>
    </row>
    <row r="311" ht="15.75" customHeight="1">
      <c r="A311" s="50"/>
      <c r="C311" s="51"/>
    </row>
    <row r="312" ht="15.75" customHeight="1">
      <c r="A312" s="24"/>
      <c r="B312" s="52"/>
      <c r="C312" s="25"/>
    </row>
    <row r="313" ht="15.75" customHeight="1"/>
    <row r="314" ht="15.75" customHeight="1"/>
    <row r="315" ht="15.75" customHeight="1"/>
    <row r="316" ht="15.75" customHeight="1"/>
    <row r="317" ht="15.75" customHeight="1">
      <c r="A317" s="1"/>
      <c r="B317" s="3"/>
      <c r="C317" s="5"/>
    </row>
    <row r="318" ht="15.75" customHeight="1">
      <c r="A318" s="9" t="s">
        <v>1</v>
      </c>
      <c r="B318" s="11"/>
      <c r="C318" s="11"/>
    </row>
    <row r="319" ht="15.75" customHeight="1">
      <c r="A319" s="16"/>
      <c r="B319" s="22"/>
      <c r="C319" s="22" t="s">
        <v>4</v>
      </c>
    </row>
    <row r="320" ht="15.75" customHeight="1">
      <c r="A320" s="58" t="s">
        <v>154</v>
      </c>
      <c r="B320" s="23" t="s">
        <v>3</v>
      </c>
      <c r="C320" s="23" t="s">
        <v>9</v>
      </c>
    </row>
    <row r="321" ht="15.75" customHeight="1">
      <c r="A321" s="54" t="s">
        <v>75</v>
      </c>
      <c r="B321" s="56" t="s">
        <v>40</v>
      </c>
      <c r="C321" s="56">
        <v>0.045</v>
      </c>
    </row>
    <row r="322" ht="15.75" customHeight="1">
      <c r="A322" s="54" t="s">
        <v>229</v>
      </c>
      <c r="B322" s="56" t="s">
        <v>40</v>
      </c>
      <c r="C322" s="56">
        <v>0.045</v>
      </c>
    </row>
    <row r="323" ht="15.75" customHeight="1">
      <c r="A323" s="54" t="s">
        <v>230</v>
      </c>
      <c r="B323" s="56" t="s">
        <v>40</v>
      </c>
      <c r="C323" s="56">
        <v>0.005</v>
      </c>
    </row>
    <row r="324" ht="15.75" customHeight="1">
      <c r="A324" s="54" t="s">
        <v>147</v>
      </c>
      <c r="B324" s="27" t="s">
        <v>15</v>
      </c>
      <c r="C324" s="56">
        <v>0.2</v>
      </c>
    </row>
    <row r="325" ht="15.75" customHeight="1">
      <c r="A325" s="54" t="s">
        <v>231</v>
      </c>
      <c r="B325" s="55" t="s">
        <v>17</v>
      </c>
      <c r="C325" s="177">
        <v>0.005</v>
      </c>
    </row>
    <row r="326" ht="15.75" customHeight="1">
      <c r="A326" s="35"/>
      <c r="B326" s="36"/>
      <c r="C326" s="37"/>
    </row>
    <row r="327" ht="15.75" customHeight="1">
      <c r="A327" s="35"/>
      <c r="B327" s="37"/>
      <c r="C327" s="37"/>
    </row>
    <row r="328" ht="15.75" customHeight="1">
      <c r="A328" s="46" t="s">
        <v>31</v>
      </c>
      <c r="B328" s="37"/>
      <c r="C328" s="37"/>
    </row>
    <row r="329" ht="15.75" customHeight="1">
      <c r="A329" s="175" t="s">
        <v>232</v>
      </c>
      <c r="B329" s="49"/>
      <c r="C329" s="20"/>
    </row>
    <row r="330" ht="15.75" customHeight="1">
      <c r="A330" s="50"/>
      <c r="C330" s="51"/>
    </row>
    <row r="331" ht="15.75" customHeight="1">
      <c r="A331" s="50"/>
      <c r="C331" s="51"/>
    </row>
    <row r="332" ht="15.75" customHeight="1">
      <c r="A332" s="24"/>
      <c r="B332" s="52"/>
      <c r="C332" s="25"/>
    </row>
    <row r="333" ht="15.75" customHeight="1"/>
    <row r="334" ht="15.75" customHeight="1"/>
    <row r="335" ht="15.75" customHeight="1"/>
    <row r="336" ht="15.75" customHeight="1">
      <c r="A336" s="1"/>
      <c r="B336" s="3"/>
      <c r="C336" s="5"/>
    </row>
    <row r="337" ht="15.75" customHeight="1">
      <c r="A337" s="9" t="s">
        <v>1</v>
      </c>
      <c r="B337" s="11"/>
      <c r="C337" s="11"/>
    </row>
    <row r="338" ht="15.75" customHeight="1">
      <c r="A338" s="16"/>
      <c r="B338" s="22"/>
      <c r="C338" s="22" t="s">
        <v>4</v>
      </c>
    </row>
    <row r="339" ht="15.75" customHeight="1">
      <c r="A339" s="21" t="s">
        <v>45</v>
      </c>
      <c r="B339" s="23" t="s">
        <v>3</v>
      </c>
      <c r="C339" s="23" t="s">
        <v>9</v>
      </c>
    </row>
    <row r="340" ht="15.75" customHeight="1">
      <c r="A340" s="11" t="s">
        <v>46</v>
      </c>
      <c r="B340" s="27" t="s">
        <v>40</v>
      </c>
      <c r="C340" s="27">
        <v>0.015</v>
      </c>
    </row>
    <row r="341" ht="15.75" customHeight="1">
      <c r="A341" s="11" t="s">
        <v>47</v>
      </c>
      <c r="B341" s="27" t="s">
        <v>40</v>
      </c>
      <c r="C341" s="27">
        <v>0.03</v>
      </c>
    </row>
    <row r="342" ht="15.75" customHeight="1">
      <c r="A342" s="11" t="s">
        <v>48</v>
      </c>
      <c r="B342" s="27" t="s">
        <v>40</v>
      </c>
      <c r="C342" s="27">
        <v>0.02</v>
      </c>
    </row>
    <row r="343" ht="15.75" customHeight="1">
      <c r="A343" s="11" t="s">
        <v>49</v>
      </c>
      <c r="B343" s="27" t="s">
        <v>40</v>
      </c>
      <c r="C343" s="27">
        <v>0.015</v>
      </c>
    </row>
    <row r="344" ht="15.75" customHeight="1">
      <c r="A344" s="10" t="s">
        <v>50</v>
      </c>
      <c r="B344" s="27" t="s">
        <v>40</v>
      </c>
      <c r="C344" s="27">
        <v>0.007</v>
      </c>
    </row>
    <row r="345" ht="15.75" customHeight="1">
      <c r="A345" s="59" t="s">
        <v>112</v>
      </c>
      <c r="B345" s="27" t="s">
        <v>36</v>
      </c>
      <c r="C345" s="27">
        <v>0.045</v>
      </c>
    </row>
    <row r="346" ht="15.75" customHeight="1">
      <c r="A346" s="11" t="s">
        <v>44</v>
      </c>
      <c r="B346" s="27" t="s">
        <v>17</v>
      </c>
      <c r="C346" s="27">
        <v>0.25</v>
      </c>
    </row>
    <row r="347" ht="15.75" customHeight="1">
      <c r="A347" s="11"/>
      <c r="B347" s="26"/>
      <c r="C347" s="33"/>
    </row>
    <row r="348" ht="15.75" customHeight="1">
      <c r="A348" s="35"/>
      <c r="B348" s="36"/>
      <c r="C348" s="37"/>
    </row>
    <row r="349" ht="15.75" customHeight="1">
      <c r="A349" s="35"/>
      <c r="B349" s="37"/>
      <c r="C349" s="37"/>
    </row>
    <row r="350" ht="15.75" customHeight="1">
      <c r="A350" s="46" t="s">
        <v>31</v>
      </c>
      <c r="B350" s="37"/>
      <c r="C350" s="37"/>
    </row>
    <row r="351" ht="15.75" customHeight="1">
      <c r="A351" s="48"/>
      <c r="B351" s="49"/>
      <c r="C351" s="20"/>
    </row>
    <row r="352" ht="15.75" customHeight="1">
      <c r="A352" s="50"/>
      <c r="C352" s="51"/>
    </row>
    <row r="353" ht="15.75" customHeight="1">
      <c r="A353" s="50"/>
      <c r="C353" s="51"/>
    </row>
    <row r="354" ht="15.75" customHeight="1">
      <c r="A354" s="50"/>
      <c r="C354" s="51"/>
    </row>
    <row r="355" ht="15.75" customHeight="1">
      <c r="A355" s="24"/>
      <c r="B355" s="52"/>
      <c r="C355" s="25"/>
    </row>
    <row r="356" ht="15.75" customHeight="1"/>
    <row r="357" ht="15.75" customHeight="1"/>
    <row r="358" ht="15.75" customHeight="1"/>
    <row r="359" ht="15.75" customHeight="1">
      <c r="A359" s="1"/>
      <c r="B359" s="3"/>
      <c r="C359" s="5"/>
    </row>
    <row r="360" ht="15.75" customHeight="1">
      <c r="A360" s="9" t="s">
        <v>1</v>
      </c>
      <c r="B360" s="11"/>
      <c r="C360" s="11"/>
    </row>
    <row r="361" ht="15.75" customHeight="1">
      <c r="A361" s="16"/>
      <c r="B361" s="22"/>
      <c r="C361" s="22" t="s">
        <v>4</v>
      </c>
    </row>
    <row r="362" ht="15.75" customHeight="1">
      <c r="A362" s="58" t="s">
        <v>233</v>
      </c>
      <c r="B362" s="23" t="s">
        <v>3</v>
      </c>
      <c r="C362" s="23" t="s">
        <v>9</v>
      </c>
    </row>
    <row r="363" ht="15.75" customHeight="1">
      <c r="A363" s="54" t="s">
        <v>75</v>
      </c>
      <c r="B363" s="27" t="s">
        <v>40</v>
      </c>
      <c r="C363" s="56">
        <v>0.045</v>
      </c>
    </row>
    <row r="364" ht="15.75" customHeight="1">
      <c r="A364" s="54" t="s">
        <v>234</v>
      </c>
      <c r="B364" s="27" t="s">
        <v>40</v>
      </c>
      <c r="C364" s="56">
        <v>0.015</v>
      </c>
    </row>
    <row r="365" ht="15.75" customHeight="1">
      <c r="A365" s="54" t="s">
        <v>235</v>
      </c>
      <c r="B365" s="27" t="s">
        <v>40</v>
      </c>
      <c r="C365" s="56">
        <v>0.023</v>
      </c>
    </row>
    <row r="366" ht="15.75" customHeight="1">
      <c r="A366" s="54" t="s">
        <v>236</v>
      </c>
      <c r="B366" s="27" t="s">
        <v>17</v>
      </c>
      <c r="C366" s="27">
        <v>0.003</v>
      </c>
    </row>
    <row r="367" ht="15.75" customHeight="1">
      <c r="A367" s="59" t="s">
        <v>147</v>
      </c>
      <c r="B367" s="27" t="s">
        <v>15</v>
      </c>
      <c r="C367" s="27">
        <v>0.25</v>
      </c>
    </row>
    <row r="368" ht="15.75" customHeight="1">
      <c r="A368" s="59" t="s">
        <v>237</v>
      </c>
      <c r="B368" s="27" t="s">
        <v>36</v>
      </c>
      <c r="C368" s="56">
        <v>0.14</v>
      </c>
    </row>
    <row r="369" ht="15.75" customHeight="1">
      <c r="A369" s="54" t="s">
        <v>238</v>
      </c>
      <c r="B369" s="55" t="s">
        <v>73</v>
      </c>
      <c r="C369" s="177">
        <v>1.0</v>
      </c>
    </row>
    <row r="370" ht="15.75" customHeight="1">
      <c r="A370" s="35"/>
      <c r="B370" s="36"/>
      <c r="C370" s="37"/>
    </row>
    <row r="371" ht="15.75" customHeight="1">
      <c r="A371" s="35"/>
      <c r="B371" s="37"/>
      <c r="C371" s="37"/>
    </row>
    <row r="372" ht="15.75" customHeight="1">
      <c r="A372" s="46" t="s">
        <v>31</v>
      </c>
      <c r="B372" s="37"/>
      <c r="C372" s="37"/>
    </row>
    <row r="373" ht="15.75" customHeight="1">
      <c r="A373" s="64" t="s">
        <v>239</v>
      </c>
      <c r="B373" s="49"/>
      <c r="C373" s="20"/>
    </row>
    <row r="374" ht="15.75" customHeight="1">
      <c r="A374" s="50"/>
      <c r="C374" s="51"/>
    </row>
    <row r="375" ht="15.75" customHeight="1">
      <c r="A375" s="50"/>
      <c r="C375" s="51"/>
    </row>
    <row r="376" ht="15.75" customHeight="1">
      <c r="A376" s="50"/>
      <c r="C376" s="51"/>
    </row>
    <row r="377" ht="15.75" customHeight="1">
      <c r="A377" s="24"/>
      <c r="B377" s="52"/>
      <c r="C377" s="25"/>
    </row>
    <row r="378" ht="15.75" customHeight="1"/>
    <row r="379" ht="15.75" customHeight="1"/>
    <row r="380" ht="15.75" customHeight="1"/>
    <row r="381" ht="15.75" customHeight="1">
      <c r="A381" s="1"/>
      <c r="B381" s="3"/>
      <c r="C381" s="5"/>
    </row>
    <row r="382" ht="15.75" customHeight="1">
      <c r="A382" s="9" t="s">
        <v>1</v>
      </c>
      <c r="B382" s="11"/>
      <c r="C382" s="11"/>
    </row>
    <row r="383" ht="15.75" customHeight="1">
      <c r="A383" s="16"/>
      <c r="B383" s="22"/>
      <c r="C383" s="22" t="s">
        <v>4</v>
      </c>
    </row>
    <row r="384" ht="15.75" customHeight="1">
      <c r="A384" s="58" t="s">
        <v>156</v>
      </c>
      <c r="B384" s="23" t="s">
        <v>3</v>
      </c>
      <c r="C384" s="23" t="s">
        <v>9</v>
      </c>
    </row>
    <row r="385" ht="15.75" customHeight="1">
      <c r="A385" s="11" t="s">
        <v>39</v>
      </c>
      <c r="B385" s="56" t="s">
        <v>40</v>
      </c>
      <c r="C385" s="56">
        <v>0.045</v>
      </c>
    </row>
    <row r="386" ht="15.75" customHeight="1">
      <c r="A386" s="54" t="s">
        <v>157</v>
      </c>
      <c r="B386" s="56" t="s">
        <v>40</v>
      </c>
      <c r="C386" s="56">
        <v>0.045</v>
      </c>
    </row>
    <row r="387" ht="15.75" customHeight="1">
      <c r="A387" s="11" t="s">
        <v>53</v>
      </c>
      <c r="B387" s="56" t="s">
        <v>40</v>
      </c>
      <c r="C387" s="56">
        <v>0.005</v>
      </c>
    </row>
    <row r="388" ht="15.75" customHeight="1">
      <c r="A388" s="54" t="s">
        <v>158</v>
      </c>
      <c r="B388" s="27" t="s">
        <v>15</v>
      </c>
      <c r="C388" s="56">
        <v>0.005</v>
      </c>
    </row>
    <row r="389" ht="15.75" customHeight="1">
      <c r="A389" s="11"/>
      <c r="B389" s="26"/>
      <c r="C389" s="33"/>
    </row>
    <row r="390" ht="15.75" customHeight="1">
      <c r="A390" s="11"/>
      <c r="B390" s="26"/>
      <c r="C390" s="33"/>
    </row>
    <row r="391" ht="15.75" customHeight="1">
      <c r="A391" s="11"/>
      <c r="B391" s="26"/>
      <c r="C391" s="33"/>
    </row>
    <row r="392" ht="15.75" customHeight="1">
      <c r="A392" s="35"/>
      <c r="B392" s="36"/>
      <c r="C392" s="37"/>
    </row>
    <row r="393" ht="15.75" customHeight="1">
      <c r="A393" s="35"/>
      <c r="B393" s="37"/>
      <c r="C393" s="37"/>
    </row>
    <row r="394" ht="15.75" customHeight="1">
      <c r="A394" s="35"/>
      <c r="B394" s="37"/>
      <c r="C394" s="37"/>
    </row>
    <row r="395" ht="15.75" customHeight="1">
      <c r="A395" s="46" t="s">
        <v>31</v>
      </c>
      <c r="B395" s="37"/>
      <c r="C395" s="37"/>
    </row>
    <row r="396" ht="15.75" customHeight="1">
      <c r="A396" s="48" t="s">
        <v>55</v>
      </c>
      <c r="B396" s="49"/>
      <c r="C396" s="20"/>
    </row>
    <row r="397" ht="15.75" customHeight="1">
      <c r="A397" s="50"/>
      <c r="C397" s="51"/>
    </row>
    <row r="398" ht="15.75" customHeight="1">
      <c r="A398" s="50"/>
      <c r="C398" s="51"/>
    </row>
    <row r="399" ht="15.75" customHeight="1">
      <c r="A399" s="50"/>
      <c r="C399" s="51"/>
    </row>
    <row r="400" ht="15.75" customHeight="1">
      <c r="A400" s="50"/>
      <c r="C400" s="51"/>
    </row>
    <row r="401" ht="15.75" customHeight="1">
      <c r="A401" s="50"/>
      <c r="C401" s="51"/>
    </row>
    <row r="402" ht="15.75" customHeight="1">
      <c r="A402" s="50"/>
      <c r="C402" s="51"/>
    </row>
    <row r="403" ht="15.75" customHeight="1">
      <c r="A403" s="50"/>
      <c r="C403" s="51"/>
    </row>
    <row r="404" ht="15.75" customHeight="1">
      <c r="A404" s="50"/>
      <c r="C404" s="51"/>
    </row>
    <row r="405" ht="15.75" customHeight="1">
      <c r="A405" s="50"/>
      <c r="C405" s="51"/>
    </row>
    <row r="406" ht="15.75" customHeight="1">
      <c r="A406" s="24"/>
      <c r="B406" s="52"/>
      <c r="C406" s="25"/>
    </row>
    <row r="407" ht="15.75" customHeight="1"/>
    <row r="408" ht="15.75" customHeight="1"/>
    <row r="409" ht="15.75" customHeight="1"/>
    <row r="410" ht="15.75" customHeight="1">
      <c r="A410" s="1"/>
      <c r="B410" s="3"/>
      <c r="C410" s="5"/>
    </row>
    <row r="411" ht="15.75" customHeight="1">
      <c r="A411" s="9" t="s">
        <v>1</v>
      </c>
      <c r="B411" s="11"/>
      <c r="C411" s="11"/>
    </row>
    <row r="412" ht="15.75" customHeight="1">
      <c r="A412" s="16"/>
      <c r="B412" s="22"/>
      <c r="C412" s="22" t="s">
        <v>4</v>
      </c>
    </row>
    <row r="413" ht="15.75" customHeight="1">
      <c r="A413" s="58" t="s">
        <v>176</v>
      </c>
      <c r="B413" s="23" t="s">
        <v>3</v>
      </c>
      <c r="C413" s="23" t="s">
        <v>9</v>
      </c>
    </row>
    <row r="414" ht="15.75" customHeight="1">
      <c r="A414" s="54" t="s">
        <v>75</v>
      </c>
      <c r="B414" s="56" t="s">
        <v>40</v>
      </c>
      <c r="C414" s="56">
        <v>0.045</v>
      </c>
    </row>
    <row r="415" ht="15.75" customHeight="1">
      <c r="A415" s="54" t="s">
        <v>64</v>
      </c>
      <c r="B415" s="56" t="s">
        <v>40</v>
      </c>
      <c r="C415" s="56">
        <v>0.28</v>
      </c>
    </row>
    <row r="416" ht="15.75" customHeight="1">
      <c r="A416" s="54" t="s">
        <v>177</v>
      </c>
      <c r="B416" s="56" t="s">
        <v>40</v>
      </c>
      <c r="C416" s="56">
        <v>0.023</v>
      </c>
    </row>
    <row r="417" ht="15.75" customHeight="1">
      <c r="A417" s="54" t="s">
        <v>178</v>
      </c>
      <c r="B417" s="56" t="s">
        <v>40</v>
      </c>
      <c r="C417" s="56">
        <v>0.002</v>
      </c>
    </row>
    <row r="418" ht="15.75" customHeight="1">
      <c r="A418" s="59" t="s">
        <v>44</v>
      </c>
      <c r="B418" s="27" t="s">
        <v>15</v>
      </c>
      <c r="C418" s="56">
        <v>0.3</v>
      </c>
    </row>
    <row r="419" ht="15.75" customHeight="1">
      <c r="A419" s="59" t="s">
        <v>60</v>
      </c>
      <c r="B419" s="56" t="s">
        <v>17</v>
      </c>
      <c r="C419" s="56">
        <v>0.001</v>
      </c>
    </row>
    <row r="420" ht="15.75" customHeight="1">
      <c r="A420" s="54" t="s">
        <v>179</v>
      </c>
      <c r="B420" s="56" t="s">
        <v>73</v>
      </c>
      <c r="C420" s="56">
        <v>0.002</v>
      </c>
    </row>
    <row r="421" ht="15.75" customHeight="1">
      <c r="A421" s="35"/>
      <c r="B421" s="36"/>
      <c r="C421" s="37"/>
    </row>
    <row r="422" ht="15.75" customHeight="1">
      <c r="A422" s="35"/>
      <c r="B422" s="37"/>
      <c r="C422" s="37"/>
    </row>
    <row r="423" ht="15.75" customHeight="1">
      <c r="A423" s="35"/>
      <c r="B423" s="37"/>
      <c r="C423" s="37"/>
    </row>
    <row r="424" ht="15.75" customHeight="1">
      <c r="A424" s="46" t="s">
        <v>31</v>
      </c>
      <c r="B424" s="37"/>
      <c r="C424" s="37"/>
    </row>
    <row r="425" ht="15.75" customHeight="1">
      <c r="A425" s="48"/>
      <c r="B425" s="49"/>
      <c r="C425" s="20"/>
    </row>
    <row r="426" ht="15.75" customHeight="1">
      <c r="A426" s="50"/>
      <c r="C426" s="51"/>
    </row>
    <row r="427" ht="15.75" customHeight="1">
      <c r="A427" s="50"/>
      <c r="C427" s="51"/>
    </row>
    <row r="428" ht="15.75" customHeight="1">
      <c r="A428" s="50"/>
      <c r="C428" s="51"/>
    </row>
    <row r="429" ht="15.75" customHeight="1">
      <c r="A429" s="50"/>
      <c r="C429" s="51"/>
    </row>
    <row r="430" ht="15.75" customHeight="1">
      <c r="A430" s="50"/>
      <c r="C430" s="51"/>
    </row>
    <row r="431" ht="15.75" customHeight="1">
      <c r="A431" s="50"/>
      <c r="C431" s="51"/>
    </row>
    <row r="432" ht="15.75" customHeight="1">
      <c r="A432" s="50"/>
      <c r="C432" s="51"/>
    </row>
    <row r="433" ht="15.75" customHeight="1">
      <c r="A433" s="50"/>
      <c r="C433" s="51"/>
    </row>
    <row r="434" ht="15.75" customHeight="1">
      <c r="A434" s="50"/>
      <c r="C434" s="51"/>
    </row>
    <row r="435" ht="15.75" customHeight="1">
      <c r="A435" s="24"/>
      <c r="B435" s="52"/>
      <c r="C435" s="25"/>
    </row>
    <row r="436" ht="15.75" customHeight="1"/>
    <row r="437" ht="15.75" customHeight="1"/>
    <row r="438" ht="15.75" customHeight="1"/>
    <row r="439" ht="15.75" customHeight="1"/>
    <row r="440" ht="15.75" customHeight="1">
      <c r="A440" s="1"/>
      <c r="B440" s="3"/>
      <c r="C440" s="5"/>
      <c r="E440" s="1"/>
      <c r="F440" s="3"/>
      <c r="G440" s="5"/>
    </row>
    <row r="441" ht="15.75" customHeight="1">
      <c r="A441" s="9" t="s">
        <v>1</v>
      </c>
      <c r="B441" s="11"/>
      <c r="C441" s="11"/>
      <c r="E441" s="9" t="s">
        <v>1</v>
      </c>
      <c r="F441" s="11"/>
      <c r="G441" s="11"/>
    </row>
    <row r="442" ht="15.75" customHeight="1">
      <c r="A442" s="16"/>
      <c r="B442" s="22"/>
      <c r="C442" s="22" t="s">
        <v>4</v>
      </c>
      <c r="E442" s="16"/>
      <c r="F442" s="22"/>
      <c r="G442" s="22" t="s">
        <v>4</v>
      </c>
    </row>
    <row r="443" ht="15.75" customHeight="1">
      <c r="A443" s="58" t="s">
        <v>240</v>
      </c>
      <c r="B443" s="23" t="s">
        <v>3</v>
      </c>
      <c r="C443" s="23" t="s">
        <v>9</v>
      </c>
      <c r="E443" s="58"/>
      <c r="F443" s="23" t="s">
        <v>3</v>
      </c>
      <c r="G443" s="23" t="s">
        <v>9</v>
      </c>
    </row>
    <row r="444" ht="15.75" customHeight="1">
      <c r="A444" s="54" t="s">
        <v>241</v>
      </c>
      <c r="B444" s="56" t="s">
        <v>40</v>
      </c>
      <c r="C444" s="56">
        <v>0.09</v>
      </c>
      <c r="E444" s="54" t="s">
        <v>75</v>
      </c>
      <c r="F444" s="56" t="s">
        <v>40</v>
      </c>
      <c r="G444" s="56">
        <v>0.24</v>
      </c>
    </row>
    <row r="445" ht="15.75" customHeight="1">
      <c r="A445" s="54" t="s">
        <v>242</v>
      </c>
      <c r="B445" s="56" t="s">
        <v>66</v>
      </c>
      <c r="C445" s="56">
        <v>0.15</v>
      </c>
      <c r="E445" s="54" t="s">
        <v>196</v>
      </c>
      <c r="F445" s="56" t="s">
        <v>40</v>
      </c>
      <c r="G445" s="56">
        <v>0.12</v>
      </c>
    </row>
    <row r="446" ht="15.75" customHeight="1">
      <c r="A446" s="54" t="s">
        <v>243</v>
      </c>
      <c r="B446" s="56"/>
      <c r="C446" s="56"/>
      <c r="E446" s="54" t="s">
        <v>197</v>
      </c>
      <c r="F446" s="56" t="s">
        <v>40</v>
      </c>
      <c r="G446" s="56">
        <v>0.06</v>
      </c>
    </row>
    <row r="447" ht="15.75" customHeight="1">
      <c r="A447" s="54" t="s">
        <v>244</v>
      </c>
      <c r="B447" s="27"/>
      <c r="C447" s="56"/>
      <c r="E447" s="54" t="s">
        <v>198</v>
      </c>
      <c r="F447" s="56" t="s">
        <v>40</v>
      </c>
      <c r="G447" s="56">
        <v>0.001</v>
      </c>
    </row>
    <row r="448" ht="15.75" customHeight="1">
      <c r="A448" s="54" t="s">
        <v>245</v>
      </c>
      <c r="B448" s="26"/>
      <c r="C448" s="33"/>
      <c r="E448" s="59" t="s">
        <v>246</v>
      </c>
      <c r="F448" s="27" t="s">
        <v>15</v>
      </c>
      <c r="G448" s="56">
        <v>0.045</v>
      </c>
    </row>
    <row r="449" ht="15.75" customHeight="1">
      <c r="A449" s="11"/>
      <c r="B449" s="26"/>
      <c r="C449" s="33"/>
      <c r="E449" s="59" t="s">
        <v>200</v>
      </c>
      <c r="F449" s="56" t="s">
        <v>17</v>
      </c>
      <c r="G449" s="56">
        <v>0.15</v>
      </c>
    </row>
    <row r="450" ht="15.75" customHeight="1">
      <c r="A450" s="11"/>
      <c r="B450" s="26"/>
      <c r="C450" s="33"/>
      <c r="E450" s="54" t="s">
        <v>201</v>
      </c>
      <c r="F450" s="56" t="s">
        <v>40</v>
      </c>
      <c r="G450" s="56">
        <v>0.355</v>
      </c>
    </row>
    <row r="451" ht="15.75" customHeight="1">
      <c r="A451" s="35"/>
      <c r="B451" s="36"/>
      <c r="C451" s="37"/>
      <c r="E451" s="54" t="s">
        <v>202</v>
      </c>
      <c r="F451" s="55" t="s">
        <v>40</v>
      </c>
      <c r="G451" s="56">
        <v>0.06</v>
      </c>
    </row>
    <row r="452" ht="15.75" customHeight="1">
      <c r="A452" s="35"/>
      <c r="B452" s="37"/>
      <c r="C452" s="37"/>
      <c r="E452" s="54"/>
      <c r="F452" s="56"/>
      <c r="G452" s="56"/>
    </row>
    <row r="453" ht="15.75" customHeight="1">
      <c r="A453" s="35"/>
      <c r="B453" s="37"/>
      <c r="C453" s="37"/>
      <c r="E453" s="11"/>
      <c r="F453" s="56"/>
      <c r="G453" s="56"/>
    </row>
    <row r="454" ht="15.75" customHeight="1">
      <c r="A454" s="46" t="s">
        <v>31</v>
      </c>
      <c r="B454" s="37"/>
      <c r="C454" s="37"/>
      <c r="E454" s="54"/>
      <c r="F454" s="27"/>
      <c r="G454" s="56"/>
    </row>
    <row r="455" ht="15.75" customHeight="1">
      <c r="A455" s="48"/>
      <c r="B455" s="49"/>
      <c r="C455" s="20"/>
      <c r="E455" s="11"/>
      <c r="F455" s="26"/>
      <c r="G455" s="33"/>
    </row>
    <row r="456" ht="15.75" customHeight="1">
      <c r="A456" s="50"/>
      <c r="C456" s="51"/>
      <c r="E456" s="11"/>
      <c r="F456" s="26"/>
      <c r="G456" s="33"/>
    </row>
    <row r="457" ht="15.75" customHeight="1">
      <c r="A457" s="50"/>
      <c r="C457" s="51"/>
      <c r="E457" s="11"/>
      <c r="F457" s="26"/>
      <c r="G457" s="33"/>
    </row>
    <row r="458" ht="15.75" customHeight="1">
      <c r="A458" s="50"/>
      <c r="C458" s="51"/>
    </row>
    <row r="459" ht="15.75" customHeight="1">
      <c r="A459" s="50"/>
      <c r="C459" s="51"/>
    </row>
    <row r="460" ht="15.75" customHeight="1">
      <c r="A460" s="50"/>
      <c r="C460" s="51"/>
    </row>
    <row r="461" ht="15.75" customHeight="1">
      <c r="A461" s="50"/>
      <c r="C461" s="51"/>
    </row>
    <row r="462" ht="15.75" customHeight="1">
      <c r="A462" s="50"/>
      <c r="C462" s="51"/>
    </row>
    <row r="463" ht="15.75" customHeight="1">
      <c r="A463" s="50"/>
      <c r="C463" s="51"/>
    </row>
    <row r="464" ht="15.75" customHeight="1">
      <c r="A464" s="50"/>
      <c r="C464" s="51"/>
    </row>
    <row r="465" ht="15.75" customHeight="1">
      <c r="A465" s="24"/>
      <c r="B465" s="52"/>
      <c r="C465" s="25"/>
    </row>
    <row r="466" ht="15.75" customHeight="1"/>
    <row r="467" ht="15.75" customHeight="1"/>
    <row r="468" ht="15.75" customHeight="1"/>
    <row r="469" ht="15.75" customHeight="1">
      <c r="A469" s="1"/>
      <c r="B469" s="3"/>
      <c r="C469" s="5"/>
    </row>
    <row r="470" ht="15.75" customHeight="1">
      <c r="A470" s="9" t="s">
        <v>1</v>
      </c>
      <c r="B470" s="11"/>
      <c r="C470" s="11"/>
    </row>
    <row r="471" ht="15.75" customHeight="1">
      <c r="A471" s="16"/>
      <c r="B471" s="22"/>
      <c r="C471" s="22" t="s">
        <v>4</v>
      </c>
    </row>
    <row r="472" ht="15.75" customHeight="1">
      <c r="A472" s="58" t="s">
        <v>192</v>
      </c>
      <c r="B472" s="23" t="s">
        <v>3</v>
      </c>
      <c r="C472" s="23" t="s">
        <v>9</v>
      </c>
    </row>
    <row r="473" ht="15.75" customHeight="1">
      <c r="A473" s="54" t="s">
        <v>75</v>
      </c>
      <c r="B473" s="56" t="s">
        <v>40</v>
      </c>
      <c r="C473" s="56">
        <v>0.045</v>
      </c>
    </row>
    <row r="474" ht="15.75" customHeight="1">
      <c r="A474" s="54" t="s">
        <v>193</v>
      </c>
      <c r="B474" s="56" t="s">
        <v>40</v>
      </c>
      <c r="C474" s="56">
        <v>0.015</v>
      </c>
    </row>
    <row r="475" ht="15.75" customHeight="1">
      <c r="A475" s="54" t="s">
        <v>194</v>
      </c>
      <c r="B475" s="56" t="s">
        <v>40</v>
      </c>
      <c r="C475" s="56">
        <v>0.039</v>
      </c>
    </row>
    <row r="476" ht="15.75" customHeight="1">
      <c r="A476" s="54" t="s">
        <v>195</v>
      </c>
      <c r="B476" s="56" t="s">
        <v>40</v>
      </c>
      <c r="C476" s="56">
        <v>0.023</v>
      </c>
    </row>
    <row r="477" ht="15.75" customHeight="1">
      <c r="A477" s="59" t="s">
        <v>100</v>
      </c>
      <c r="B477" s="56" t="s">
        <v>40</v>
      </c>
      <c r="C477" s="56">
        <v>0.002</v>
      </c>
    </row>
    <row r="478" ht="15.75" customHeight="1">
      <c r="A478" s="59" t="s">
        <v>155</v>
      </c>
      <c r="B478" s="56" t="s">
        <v>40</v>
      </c>
      <c r="C478" s="56">
        <v>0.1</v>
      </c>
    </row>
    <row r="479" ht="15.75" customHeight="1">
      <c r="A479" s="11"/>
      <c r="B479" s="26"/>
      <c r="C479" s="33"/>
    </row>
    <row r="480" ht="15.75" customHeight="1">
      <c r="A480" s="35"/>
      <c r="B480" s="36"/>
      <c r="C480" s="37"/>
    </row>
    <row r="481" ht="15.75" customHeight="1">
      <c r="A481" s="35"/>
      <c r="B481" s="37"/>
      <c r="C481" s="37"/>
    </row>
    <row r="482" ht="15.75" customHeight="1">
      <c r="A482" s="35"/>
      <c r="B482" s="37"/>
      <c r="C482" s="37"/>
    </row>
    <row r="483" ht="15.75" customHeight="1">
      <c r="A483" s="46" t="s">
        <v>31</v>
      </c>
      <c r="B483" s="37"/>
      <c r="C483" s="37"/>
    </row>
    <row r="484" ht="15.75" customHeight="1">
      <c r="A484" s="48"/>
      <c r="B484" s="49"/>
      <c r="C484" s="20"/>
    </row>
    <row r="485" ht="15.75" customHeight="1">
      <c r="A485" s="50"/>
      <c r="C485" s="51"/>
    </row>
    <row r="486" ht="15.75" customHeight="1">
      <c r="A486" s="50"/>
      <c r="C486" s="51"/>
    </row>
    <row r="487" ht="15.75" customHeight="1">
      <c r="A487" s="50"/>
      <c r="C487" s="51"/>
    </row>
    <row r="488" ht="15.75" customHeight="1">
      <c r="A488" s="50"/>
      <c r="C488" s="51"/>
    </row>
    <row r="489" ht="15.75" customHeight="1">
      <c r="A489" s="50"/>
      <c r="C489" s="51"/>
    </row>
    <row r="490" ht="15.75" customHeight="1">
      <c r="A490" s="50"/>
      <c r="C490" s="51"/>
    </row>
    <row r="491" ht="15.75" customHeight="1">
      <c r="A491" s="50"/>
      <c r="C491" s="51"/>
    </row>
    <row r="492" ht="15.75" customHeight="1">
      <c r="A492" s="50"/>
      <c r="C492" s="51"/>
    </row>
    <row r="493" ht="15.75" customHeight="1">
      <c r="A493" s="50"/>
      <c r="C493" s="51"/>
    </row>
    <row r="494" ht="15.75" customHeight="1">
      <c r="A494" s="24"/>
      <c r="B494" s="52"/>
      <c r="C494" s="25"/>
    </row>
    <row r="495" ht="15.75" customHeight="1"/>
    <row r="496" ht="15.75" customHeight="1"/>
    <row r="497" ht="15.75" customHeight="1"/>
    <row r="498" ht="15.75" customHeight="1"/>
    <row r="499" ht="15.75" customHeight="1">
      <c r="A499" s="1"/>
      <c r="B499" s="3"/>
      <c r="C499" s="5"/>
    </row>
    <row r="500" ht="15.75" customHeight="1">
      <c r="A500" s="9" t="s">
        <v>1</v>
      </c>
      <c r="B500" s="11"/>
      <c r="C500" s="11"/>
    </row>
    <row r="501" ht="15.75" customHeight="1">
      <c r="A501" s="16"/>
      <c r="B501" s="22"/>
      <c r="C501" s="22" t="s">
        <v>4</v>
      </c>
    </row>
    <row r="502" ht="15.75" customHeight="1">
      <c r="A502" s="58" t="s">
        <v>188</v>
      </c>
      <c r="B502" s="23" t="s">
        <v>3</v>
      </c>
      <c r="C502" s="23" t="s">
        <v>9</v>
      </c>
    </row>
    <row r="503" ht="15.75" customHeight="1">
      <c r="A503" s="54" t="s">
        <v>75</v>
      </c>
      <c r="B503" s="56" t="s">
        <v>40</v>
      </c>
      <c r="C503" s="56">
        <v>0.045</v>
      </c>
    </row>
    <row r="504" ht="15.75" customHeight="1">
      <c r="A504" s="54" t="s">
        <v>189</v>
      </c>
      <c r="B504" s="56" t="s">
        <v>40</v>
      </c>
      <c r="C504" s="56">
        <v>0.015</v>
      </c>
    </row>
    <row r="505" ht="15.75" customHeight="1">
      <c r="A505" s="54" t="s">
        <v>190</v>
      </c>
      <c r="B505" s="56" t="s">
        <v>40</v>
      </c>
      <c r="C505" s="56">
        <v>0.045</v>
      </c>
    </row>
    <row r="506" ht="15.75" customHeight="1">
      <c r="A506" s="54" t="s">
        <v>183</v>
      </c>
      <c r="B506" s="56" t="s">
        <v>40</v>
      </c>
      <c r="C506" s="56">
        <v>0.03</v>
      </c>
    </row>
    <row r="507" ht="15.75" customHeight="1">
      <c r="A507" s="59" t="s">
        <v>140</v>
      </c>
      <c r="B507" s="56" t="s">
        <v>40</v>
      </c>
      <c r="C507" s="56">
        <v>0.015</v>
      </c>
    </row>
    <row r="508" ht="15.75" customHeight="1">
      <c r="A508" s="59" t="s">
        <v>53</v>
      </c>
      <c r="B508" s="56" t="s">
        <v>17</v>
      </c>
      <c r="C508" s="56">
        <v>0.002</v>
      </c>
    </row>
    <row r="509" ht="15.75" customHeight="1">
      <c r="A509" s="54" t="s">
        <v>44</v>
      </c>
      <c r="B509" s="56" t="s">
        <v>17</v>
      </c>
      <c r="C509" s="56">
        <v>0.3</v>
      </c>
    </row>
    <row r="510" ht="15.75" customHeight="1">
      <c r="A510" s="54" t="s">
        <v>191</v>
      </c>
      <c r="B510" s="56" t="s">
        <v>17</v>
      </c>
      <c r="C510" s="56">
        <v>0.001</v>
      </c>
    </row>
    <row r="511" ht="15.75" customHeight="1">
      <c r="A511" s="35"/>
      <c r="B511" s="37"/>
      <c r="C511" s="37"/>
    </row>
    <row r="512" ht="15.75" customHeight="1">
      <c r="A512" s="35"/>
      <c r="B512" s="37"/>
      <c r="C512" s="37"/>
    </row>
    <row r="513" ht="15.75" customHeight="1">
      <c r="A513" s="46" t="s">
        <v>31</v>
      </c>
      <c r="B513" s="37"/>
      <c r="C513" s="37"/>
    </row>
    <row r="514" ht="15.75" customHeight="1">
      <c r="A514" s="48"/>
      <c r="B514" s="49"/>
      <c r="C514" s="20"/>
    </row>
    <row r="515" ht="15.75" customHeight="1">
      <c r="A515" s="50"/>
      <c r="C515" s="51"/>
    </row>
    <row r="516" ht="15.75" customHeight="1">
      <c r="A516" s="50"/>
      <c r="C516" s="51"/>
    </row>
    <row r="517" ht="15.75" customHeight="1">
      <c r="A517" s="50"/>
      <c r="C517" s="51"/>
    </row>
    <row r="518" ht="15.75" customHeight="1">
      <c r="A518" s="50"/>
      <c r="C518" s="51"/>
    </row>
    <row r="519" ht="15.75" customHeight="1">
      <c r="A519" s="50"/>
      <c r="C519" s="51"/>
    </row>
    <row r="520" ht="15.75" customHeight="1">
      <c r="A520" s="50"/>
      <c r="C520" s="51"/>
    </row>
    <row r="521" ht="15.75" customHeight="1">
      <c r="A521" s="50"/>
      <c r="C521" s="51"/>
    </row>
    <row r="522" ht="15.75" customHeight="1">
      <c r="A522" s="50"/>
      <c r="C522" s="51"/>
    </row>
    <row r="523" ht="15.75" customHeight="1">
      <c r="A523" s="50"/>
      <c r="C523" s="51"/>
    </row>
    <row r="524" ht="15.75" customHeight="1">
      <c r="A524" s="24"/>
      <c r="B524" s="52"/>
      <c r="C524" s="25"/>
    </row>
    <row r="525" ht="15.75" customHeight="1"/>
    <row r="526" ht="15.75" customHeight="1"/>
    <row r="527" ht="15.75" customHeight="1"/>
    <row r="528" ht="15.75" customHeight="1"/>
    <row r="529" ht="15.75" customHeight="1">
      <c r="A529" s="1"/>
      <c r="B529" s="3"/>
      <c r="C529" s="5"/>
    </row>
    <row r="530" ht="15.75" customHeight="1">
      <c r="A530" s="9" t="s">
        <v>1</v>
      </c>
      <c r="B530" s="11"/>
      <c r="C530" s="11"/>
    </row>
    <row r="531" ht="15.75" customHeight="1">
      <c r="A531" s="16"/>
      <c r="B531" s="22"/>
      <c r="C531" s="22" t="s">
        <v>4</v>
      </c>
    </row>
    <row r="532" ht="15.75" customHeight="1">
      <c r="A532" s="58" t="s">
        <v>180</v>
      </c>
      <c r="B532" s="23" t="s">
        <v>3</v>
      </c>
      <c r="C532" s="23" t="s">
        <v>9</v>
      </c>
    </row>
    <row r="533" ht="15.75" customHeight="1">
      <c r="A533" s="54" t="s">
        <v>75</v>
      </c>
      <c r="B533" s="56" t="s">
        <v>40</v>
      </c>
      <c r="C533" s="56">
        <v>0.045</v>
      </c>
    </row>
    <row r="534" ht="15.75" customHeight="1">
      <c r="A534" s="54" t="s">
        <v>181</v>
      </c>
      <c r="B534" s="56" t="s">
        <v>40</v>
      </c>
      <c r="C534" s="56">
        <v>0.02</v>
      </c>
    </row>
    <row r="535" ht="15.75" customHeight="1">
      <c r="A535" s="54" t="s">
        <v>182</v>
      </c>
      <c r="B535" s="56" t="s">
        <v>40</v>
      </c>
      <c r="C535" s="56">
        <v>0.013</v>
      </c>
    </row>
    <row r="536" ht="15.75" customHeight="1">
      <c r="A536" s="54" t="s">
        <v>183</v>
      </c>
      <c r="B536" s="56" t="s">
        <v>40</v>
      </c>
      <c r="C536" s="56">
        <v>0.025</v>
      </c>
    </row>
    <row r="537" ht="15.75" customHeight="1">
      <c r="A537" s="59" t="s">
        <v>184</v>
      </c>
      <c r="B537" s="56" t="s">
        <v>40</v>
      </c>
      <c r="C537" s="56">
        <v>0.045</v>
      </c>
    </row>
    <row r="538" ht="15.75" customHeight="1">
      <c r="A538" s="59" t="s">
        <v>185</v>
      </c>
      <c r="B538" s="56" t="s">
        <v>40</v>
      </c>
      <c r="C538" s="56">
        <v>0.03</v>
      </c>
    </row>
    <row r="539" ht="15.75" customHeight="1">
      <c r="A539" s="54" t="s">
        <v>186</v>
      </c>
      <c r="B539" s="56" t="s">
        <v>40</v>
      </c>
      <c r="C539" s="56">
        <v>0.05</v>
      </c>
    </row>
    <row r="540" ht="15.75" customHeight="1">
      <c r="A540" s="54" t="s">
        <v>187</v>
      </c>
      <c r="B540" s="56" t="s">
        <v>17</v>
      </c>
      <c r="C540" s="56">
        <v>0.001</v>
      </c>
    </row>
    <row r="541" ht="15.75" customHeight="1">
      <c r="A541" s="35"/>
      <c r="B541" s="37"/>
      <c r="C541" s="37"/>
    </row>
    <row r="542" ht="15.75" customHeight="1">
      <c r="A542" s="35"/>
      <c r="B542" s="37"/>
      <c r="C542" s="37"/>
    </row>
    <row r="543" ht="15.75" customHeight="1">
      <c r="A543" s="46" t="s">
        <v>31</v>
      </c>
      <c r="B543" s="37"/>
      <c r="C543" s="37"/>
    </row>
    <row r="544" ht="15.75" customHeight="1">
      <c r="A544" s="48"/>
      <c r="B544" s="49"/>
      <c r="C544" s="20"/>
    </row>
    <row r="545" ht="15.75" customHeight="1">
      <c r="A545" s="50"/>
      <c r="C545" s="51"/>
    </row>
    <row r="546" ht="15.75" customHeight="1">
      <c r="A546" s="50"/>
      <c r="C546" s="51"/>
    </row>
    <row r="547" ht="15.75" customHeight="1">
      <c r="A547" s="50"/>
      <c r="C547" s="51"/>
    </row>
    <row r="548" ht="15.75" customHeight="1">
      <c r="A548" s="50"/>
      <c r="C548" s="51"/>
    </row>
    <row r="549" ht="15.75" customHeight="1">
      <c r="A549" s="50"/>
      <c r="C549" s="51"/>
    </row>
    <row r="550" ht="15.75" customHeight="1">
      <c r="A550" s="50"/>
      <c r="C550" s="51"/>
    </row>
    <row r="551" ht="15.75" customHeight="1">
      <c r="A551" s="50"/>
      <c r="C551" s="51"/>
    </row>
    <row r="552" ht="15.75" customHeight="1">
      <c r="A552" s="50"/>
      <c r="C552" s="51"/>
    </row>
    <row r="553" ht="15.75" customHeight="1">
      <c r="A553" s="50"/>
      <c r="C553" s="51"/>
    </row>
    <row r="554" ht="15.75" customHeight="1">
      <c r="A554" s="24"/>
      <c r="B554" s="52"/>
      <c r="C554" s="25"/>
    </row>
    <row r="555" ht="15.75" customHeight="1"/>
    <row r="556" ht="15.75" customHeight="1"/>
    <row r="557" ht="15.75" customHeight="1"/>
    <row r="558" ht="15.75" customHeight="1"/>
    <row r="559" ht="15.75" customHeight="1">
      <c r="A559" s="1"/>
      <c r="B559" s="3"/>
      <c r="C559" s="5"/>
    </row>
    <row r="560" ht="15.75" customHeight="1">
      <c r="A560" s="9" t="s">
        <v>1</v>
      </c>
      <c r="B560" s="11"/>
      <c r="C560" s="11"/>
    </row>
    <row r="561" ht="15.75" customHeight="1">
      <c r="A561" s="16"/>
      <c r="B561" s="22"/>
      <c r="C561" s="22" t="s">
        <v>4</v>
      </c>
    </row>
    <row r="562" ht="15.75" customHeight="1">
      <c r="A562" s="58"/>
      <c r="B562" s="23" t="s">
        <v>3</v>
      </c>
      <c r="C562" s="23" t="s">
        <v>9</v>
      </c>
    </row>
    <row r="563" ht="15.75" customHeight="1">
      <c r="A563" s="11"/>
      <c r="B563" s="56" t="s">
        <v>40</v>
      </c>
      <c r="C563" s="56"/>
    </row>
    <row r="564" ht="15.75" customHeight="1">
      <c r="A564" s="54"/>
      <c r="B564" s="56" t="s">
        <v>40</v>
      </c>
      <c r="C564" s="56"/>
    </row>
    <row r="565" ht="15.75" customHeight="1">
      <c r="A565" s="11"/>
      <c r="B565" s="56" t="s">
        <v>40</v>
      </c>
      <c r="C565" s="56"/>
    </row>
    <row r="566" ht="15.75" customHeight="1">
      <c r="A566" s="54"/>
      <c r="B566" s="27" t="s">
        <v>15</v>
      </c>
      <c r="C566" s="56"/>
    </row>
    <row r="567" ht="15.75" customHeight="1">
      <c r="A567" s="11"/>
      <c r="B567" s="26"/>
      <c r="C567" s="33"/>
    </row>
    <row r="568" ht="15.75" customHeight="1">
      <c r="A568" s="11"/>
      <c r="B568" s="26"/>
      <c r="C568" s="33"/>
    </row>
    <row r="569" ht="15.75" customHeight="1">
      <c r="A569" s="11"/>
      <c r="B569" s="26"/>
      <c r="C569" s="33"/>
    </row>
    <row r="570" ht="15.75" customHeight="1">
      <c r="A570" s="35"/>
      <c r="B570" s="36"/>
      <c r="C570" s="37"/>
    </row>
    <row r="571" ht="15.75" customHeight="1">
      <c r="A571" s="35"/>
      <c r="B571" s="37"/>
      <c r="C571" s="37"/>
    </row>
    <row r="572" ht="15.75" customHeight="1">
      <c r="A572" s="35"/>
      <c r="B572" s="37"/>
      <c r="C572" s="37"/>
    </row>
    <row r="573" ht="15.75" customHeight="1">
      <c r="A573" s="46" t="s">
        <v>31</v>
      </c>
      <c r="B573" s="37"/>
      <c r="C573" s="37"/>
    </row>
    <row r="574" ht="15.75" customHeight="1">
      <c r="A574" s="48"/>
      <c r="B574" s="49"/>
      <c r="C574" s="20"/>
    </row>
    <row r="575" ht="15.75" customHeight="1">
      <c r="A575" s="50"/>
      <c r="C575" s="51"/>
    </row>
    <row r="576" ht="15.75" customHeight="1">
      <c r="A576" s="50"/>
      <c r="C576" s="51"/>
    </row>
    <row r="577" ht="15.75" customHeight="1">
      <c r="A577" s="50"/>
      <c r="C577" s="51"/>
    </row>
    <row r="578" ht="15.75" customHeight="1">
      <c r="A578" s="50"/>
      <c r="C578" s="51"/>
    </row>
    <row r="579" ht="15.75" customHeight="1">
      <c r="A579" s="50"/>
      <c r="C579" s="51"/>
    </row>
    <row r="580" ht="15.75" customHeight="1">
      <c r="A580" s="50"/>
      <c r="C580" s="51"/>
    </row>
    <row r="581" ht="15.75" customHeight="1">
      <c r="A581" s="50"/>
      <c r="C581" s="51"/>
    </row>
    <row r="582" ht="15.75" customHeight="1">
      <c r="A582" s="50"/>
      <c r="C582" s="51"/>
    </row>
    <row r="583" ht="15.75" customHeight="1">
      <c r="A583" s="50"/>
      <c r="C583" s="51"/>
    </row>
    <row r="584" ht="15.75" customHeight="1">
      <c r="A584" s="24"/>
      <c r="B584" s="52"/>
      <c r="C584" s="25"/>
    </row>
    <row r="585" ht="15.75" customHeight="1"/>
    <row r="586" ht="15.75" customHeight="1"/>
    <row r="587" ht="15.75" customHeight="1"/>
    <row r="588" ht="15.75" customHeight="1">
      <c r="A588" s="1"/>
      <c r="B588" s="3"/>
      <c r="C588" s="5"/>
    </row>
    <row r="589" ht="15.75" customHeight="1">
      <c r="A589" s="9" t="s">
        <v>1</v>
      </c>
      <c r="B589" s="11"/>
      <c r="C589" s="11"/>
    </row>
    <row r="590" ht="15.75" customHeight="1">
      <c r="A590" s="16"/>
      <c r="B590" s="22"/>
      <c r="C590" s="22" t="s">
        <v>4</v>
      </c>
    </row>
    <row r="591" ht="15.75" customHeight="1">
      <c r="A591" s="58"/>
      <c r="B591" s="23" t="s">
        <v>3</v>
      </c>
      <c r="C591" s="23" t="s">
        <v>9</v>
      </c>
    </row>
    <row r="592" ht="15.75" customHeight="1">
      <c r="A592" s="11"/>
      <c r="B592" s="56" t="s">
        <v>40</v>
      </c>
      <c r="C592" s="56"/>
    </row>
    <row r="593" ht="15.75" customHeight="1">
      <c r="A593" s="54"/>
      <c r="B593" s="56" t="s">
        <v>40</v>
      </c>
      <c r="C593" s="56"/>
    </row>
    <row r="594" ht="15.75" customHeight="1">
      <c r="A594" s="11"/>
      <c r="B594" s="56" t="s">
        <v>40</v>
      </c>
      <c r="C594" s="56"/>
    </row>
    <row r="595" ht="15.75" customHeight="1">
      <c r="A595" s="54"/>
      <c r="B595" s="27" t="s">
        <v>15</v>
      </c>
      <c r="C595" s="56"/>
    </row>
    <row r="596" ht="15.75" customHeight="1">
      <c r="A596" s="11"/>
      <c r="B596" s="26"/>
      <c r="C596" s="33"/>
    </row>
    <row r="597" ht="15.75" customHeight="1">
      <c r="A597" s="11"/>
      <c r="B597" s="26"/>
      <c r="C597" s="33"/>
    </row>
    <row r="598" ht="15.75" customHeight="1">
      <c r="A598" s="11"/>
      <c r="B598" s="26"/>
      <c r="C598" s="33"/>
    </row>
    <row r="599" ht="15.75" customHeight="1">
      <c r="A599" s="35"/>
      <c r="B599" s="36"/>
      <c r="C599" s="37"/>
    </row>
    <row r="600" ht="15.75" customHeight="1">
      <c r="A600" s="35"/>
      <c r="B600" s="37"/>
      <c r="C600" s="37"/>
    </row>
    <row r="601" ht="15.75" customHeight="1">
      <c r="A601" s="35"/>
      <c r="B601" s="37"/>
      <c r="C601" s="37"/>
    </row>
    <row r="602" ht="15.75" customHeight="1">
      <c r="A602" s="46" t="s">
        <v>31</v>
      </c>
      <c r="B602" s="37"/>
      <c r="C602" s="37"/>
    </row>
    <row r="603" ht="15.75" customHeight="1">
      <c r="A603" s="48"/>
      <c r="B603" s="49"/>
      <c r="C603" s="20"/>
    </row>
    <row r="604" ht="15.75" customHeight="1">
      <c r="A604" s="50"/>
      <c r="C604" s="51"/>
    </row>
    <row r="605" ht="15.75" customHeight="1">
      <c r="A605" s="50"/>
      <c r="C605" s="51"/>
    </row>
    <row r="606" ht="15.75" customHeight="1">
      <c r="A606" s="50"/>
      <c r="C606" s="51"/>
    </row>
    <row r="607" ht="15.75" customHeight="1">
      <c r="A607" s="50"/>
      <c r="C607" s="51"/>
    </row>
    <row r="608" ht="15.75" customHeight="1">
      <c r="A608" s="50"/>
      <c r="C608" s="51"/>
    </row>
    <row r="609" ht="15.75" customHeight="1">
      <c r="A609" s="50"/>
      <c r="C609" s="51"/>
    </row>
    <row r="610" ht="15.75" customHeight="1">
      <c r="A610" s="50"/>
      <c r="C610" s="51"/>
    </row>
    <row r="611" ht="15.75" customHeight="1">
      <c r="A611" s="50"/>
      <c r="C611" s="51"/>
    </row>
    <row r="612" ht="15.75" customHeight="1">
      <c r="A612" s="50"/>
      <c r="C612" s="51"/>
    </row>
    <row r="613" ht="15.75" customHeight="1">
      <c r="A613" s="24"/>
      <c r="B613" s="52"/>
      <c r="C613" s="25"/>
    </row>
    <row r="614" ht="15.75" customHeight="1"/>
    <row r="615" ht="15.75" customHeight="1"/>
    <row r="616" ht="15.75" customHeight="1"/>
    <row r="617" ht="15.75" customHeight="1"/>
    <row r="618" ht="15.75" customHeight="1">
      <c r="A618" s="1"/>
      <c r="B618" s="3"/>
      <c r="C618" s="5"/>
    </row>
    <row r="619" ht="15.75" customHeight="1">
      <c r="A619" s="9" t="s">
        <v>1</v>
      </c>
      <c r="B619" s="11"/>
      <c r="C619" s="11"/>
    </row>
    <row r="620" ht="15.75" customHeight="1">
      <c r="A620" s="16"/>
      <c r="B620" s="22"/>
      <c r="C620" s="22" t="s">
        <v>4</v>
      </c>
    </row>
    <row r="621" ht="15.75" customHeight="1">
      <c r="A621" s="58"/>
      <c r="B621" s="23" t="s">
        <v>3</v>
      </c>
      <c r="C621" s="23" t="s">
        <v>9</v>
      </c>
    </row>
    <row r="622" ht="15.75" customHeight="1">
      <c r="A622" s="11"/>
      <c r="B622" s="56" t="s">
        <v>40</v>
      </c>
      <c r="C622" s="56"/>
    </row>
    <row r="623" ht="15.75" customHeight="1">
      <c r="A623" s="54"/>
      <c r="B623" s="56" t="s">
        <v>40</v>
      </c>
      <c r="C623" s="56"/>
    </row>
    <row r="624" ht="15.75" customHeight="1">
      <c r="A624" s="11"/>
      <c r="B624" s="56" t="s">
        <v>40</v>
      </c>
      <c r="C624" s="56"/>
    </row>
    <row r="625" ht="15.75" customHeight="1">
      <c r="A625" s="54"/>
      <c r="B625" s="27" t="s">
        <v>15</v>
      </c>
      <c r="C625" s="56"/>
    </row>
    <row r="626" ht="15.75" customHeight="1">
      <c r="A626" s="11"/>
      <c r="B626" s="26"/>
      <c r="C626" s="33"/>
    </row>
    <row r="627" ht="15.75" customHeight="1">
      <c r="A627" s="11"/>
      <c r="B627" s="26"/>
      <c r="C627" s="33"/>
    </row>
    <row r="628" ht="15.75" customHeight="1">
      <c r="A628" s="11"/>
      <c r="B628" s="26"/>
      <c r="C628" s="33"/>
    </row>
    <row r="629" ht="15.75" customHeight="1">
      <c r="A629" s="35"/>
      <c r="B629" s="36"/>
      <c r="C629" s="37"/>
    </row>
    <row r="630" ht="15.75" customHeight="1">
      <c r="A630" s="35"/>
      <c r="B630" s="37"/>
      <c r="C630" s="37"/>
    </row>
    <row r="631" ht="15.75" customHeight="1">
      <c r="A631" s="35"/>
      <c r="B631" s="37"/>
      <c r="C631" s="37"/>
    </row>
    <row r="632" ht="15.75" customHeight="1">
      <c r="A632" s="46" t="s">
        <v>31</v>
      </c>
      <c r="B632" s="37"/>
      <c r="C632" s="37"/>
    </row>
    <row r="633" ht="15.75" customHeight="1">
      <c r="A633" s="48"/>
      <c r="B633" s="49"/>
      <c r="C633" s="20"/>
    </row>
    <row r="634" ht="15.75" customHeight="1">
      <c r="A634" s="50"/>
      <c r="C634" s="51"/>
    </row>
    <row r="635" ht="15.75" customHeight="1">
      <c r="A635" s="50"/>
      <c r="C635" s="51"/>
    </row>
    <row r="636" ht="15.75" customHeight="1">
      <c r="A636" s="50"/>
      <c r="C636" s="51"/>
    </row>
    <row r="637" ht="15.75" customHeight="1">
      <c r="A637" s="50"/>
      <c r="C637" s="51"/>
    </row>
    <row r="638" ht="15.75" customHeight="1">
      <c r="A638" s="50"/>
      <c r="C638" s="51"/>
    </row>
    <row r="639" ht="15.75" customHeight="1">
      <c r="A639" s="50"/>
      <c r="C639" s="51"/>
    </row>
    <row r="640" ht="15.75" customHeight="1">
      <c r="A640" s="50"/>
      <c r="C640" s="51"/>
    </row>
    <row r="641" ht="15.75" customHeight="1">
      <c r="A641" s="50"/>
      <c r="C641" s="51"/>
    </row>
    <row r="642" ht="15.75" customHeight="1">
      <c r="A642" s="50"/>
      <c r="C642" s="51"/>
    </row>
    <row r="643" ht="15.75" customHeight="1">
      <c r="A643" s="24"/>
      <c r="B643" s="52"/>
      <c r="C643" s="25"/>
    </row>
    <row r="644" ht="15.75" customHeight="1"/>
    <row r="645" ht="15.75" customHeight="1"/>
    <row r="646" ht="15.75" customHeight="1"/>
    <row r="647" ht="15.75" customHeight="1">
      <c r="A647" s="1"/>
      <c r="B647" s="3"/>
      <c r="C647" s="5"/>
    </row>
    <row r="648" ht="15.75" customHeight="1">
      <c r="A648" s="9" t="s">
        <v>1</v>
      </c>
      <c r="B648" s="11"/>
      <c r="C648" s="11"/>
    </row>
    <row r="649" ht="15.75" customHeight="1">
      <c r="A649" s="16"/>
      <c r="B649" s="22"/>
      <c r="C649" s="22" t="s">
        <v>4</v>
      </c>
    </row>
    <row r="650" ht="15.75" customHeight="1">
      <c r="A650" s="58"/>
      <c r="B650" s="23" t="s">
        <v>3</v>
      </c>
      <c r="C650" s="23" t="s">
        <v>9</v>
      </c>
    </row>
    <row r="651" ht="15.75" customHeight="1">
      <c r="A651" s="11"/>
      <c r="B651" s="56" t="s">
        <v>40</v>
      </c>
      <c r="C651" s="56"/>
    </row>
    <row r="652" ht="15.75" customHeight="1">
      <c r="A652" s="54"/>
      <c r="B652" s="56" t="s">
        <v>40</v>
      </c>
      <c r="C652" s="56"/>
    </row>
    <row r="653" ht="15.75" customHeight="1">
      <c r="A653" s="11"/>
      <c r="B653" s="56" t="s">
        <v>40</v>
      </c>
      <c r="C653" s="56"/>
    </row>
    <row r="654" ht="15.75" customHeight="1">
      <c r="A654" s="54"/>
      <c r="B654" s="27" t="s">
        <v>15</v>
      </c>
      <c r="C654" s="56"/>
    </row>
    <row r="655" ht="15.75" customHeight="1">
      <c r="A655" s="11"/>
      <c r="B655" s="26"/>
      <c r="C655" s="33"/>
    </row>
    <row r="656" ht="15.75" customHeight="1">
      <c r="A656" s="11"/>
      <c r="B656" s="26"/>
      <c r="C656" s="33"/>
    </row>
    <row r="657" ht="15.75" customHeight="1">
      <c r="A657" s="11"/>
      <c r="B657" s="26"/>
      <c r="C657" s="33"/>
    </row>
    <row r="658" ht="15.75" customHeight="1">
      <c r="A658" s="35"/>
      <c r="B658" s="36"/>
      <c r="C658" s="37"/>
    </row>
    <row r="659" ht="15.75" customHeight="1">
      <c r="A659" s="35"/>
      <c r="B659" s="37"/>
      <c r="C659" s="37"/>
    </row>
    <row r="660" ht="15.75" customHeight="1">
      <c r="A660" s="35"/>
      <c r="B660" s="37"/>
      <c r="C660" s="37"/>
    </row>
    <row r="661" ht="15.75" customHeight="1">
      <c r="A661" s="46" t="s">
        <v>31</v>
      </c>
      <c r="B661" s="37"/>
      <c r="C661" s="37"/>
    </row>
    <row r="662" ht="15.75" customHeight="1">
      <c r="A662" s="48"/>
      <c r="B662" s="49"/>
      <c r="C662" s="20"/>
    </row>
    <row r="663" ht="15.75" customHeight="1">
      <c r="A663" s="50"/>
      <c r="C663" s="51"/>
    </row>
    <row r="664" ht="15.75" customHeight="1">
      <c r="A664" s="50"/>
      <c r="C664" s="51"/>
    </row>
    <row r="665" ht="15.75" customHeight="1">
      <c r="A665" s="50"/>
      <c r="C665" s="51"/>
    </row>
    <row r="666" ht="15.75" customHeight="1">
      <c r="A666" s="50"/>
      <c r="C666" s="51"/>
    </row>
    <row r="667" ht="15.75" customHeight="1">
      <c r="A667" s="50"/>
      <c r="C667" s="51"/>
    </row>
    <row r="668" ht="15.75" customHeight="1">
      <c r="A668" s="50"/>
      <c r="C668" s="51"/>
    </row>
    <row r="669" ht="15.75" customHeight="1">
      <c r="A669" s="50"/>
      <c r="C669" s="51"/>
    </row>
    <row r="670" ht="15.75" customHeight="1">
      <c r="A670" s="50"/>
      <c r="C670" s="51"/>
    </row>
    <row r="671" ht="15.75" customHeight="1">
      <c r="A671" s="50"/>
      <c r="C671" s="51"/>
    </row>
    <row r="672" ht="15.75" customHeight="1">
      <c r="A672" s="24"/>
      <c r="B672" s="52"/>
      <c r="C672" s="25"/>
    </row>
    <row r="673" ht="15.75" customHeight="1"/>
    <row r="674" ht="15.75" customHeight="1"/>
    <row r="675" ht="15.75" customHeight="1"/>
    <row r="676" ht="15.75" customHeight="1"/>
    <row r="677" ht="15.75" customHeight="1">
      <c r="A677" s="1"/>
      <c r="B677" s="3"/>
      <c r="C677" s="5"/>
    </row>
    <row r="678" ht="15.75" customHeight="1">
      <c r="A678" s="9" t="s">
        <v>1</v>
      </c>
      <c r="B678" s="11"/>
      <c r="C678" s="11"/>
    </row>
    <row r="679" ht="15.75" customHeight="1">
      <c r="A679" s="16"/>
      <c r="B679" s="22"/>
      <c r="C679" s="22" t="s">
        <v>4</v>
      </c>
    </row>
    <row r="680" ht="15.75" customHeight="1">
      <c r="A680" s="58"/>
      <c r="B680" s="23" t="s">
        <v>3</v>
      </c>
      <c r="C680" s="23" t="s">
        <v>9</v>
      </c>
    </row>
    <row r="681" ht="15.75" customHeight="1">
      <c r="A681" s="11"/>
      <c r="B681" s="56" t="s">
        <v>40</v>
      </c>
      <c r="C681" s="56"/>
    </row>
    <row r="682" ht="15.75" customHeight="1">
      <c r="A682" s="54"/>
      <c r="B682" s="56" t="s">
        <v>40</v>
      </c>
      <c r="C682" s="56"/>
    </row>
    <row r="683" ht="15.75" customHeight="1">
      <c r="A683" s="11"/>
      <c r="B683" s="56" t="s">
        <v>40</v>
      </c>
      <c r="C683" s="56"/>
    </row>
    <row r="684" ht="15.75" customHeight="1">
      <c r="A684" s="54"/>
      <c r="B684" s="27" t="s">
        <v>15</v>
      </c>
      <c r="C684" s="56"/>
    </row>
    <row r="685" ht="15.75" customHeight="1">
      <c r="A685" s="11"/>
      <c r="B685" s="26"/>
      <c r="C685" s="33"/>
    </row>
    <row r="686" ht="15.75" customHeight="1">
      <c r="A686" s="11"/>
      <c r="B686" s="26"/>
      <c r="C686" s="33"/>
    </row>
    <row r="687" ht="15.75" customHeight="1">
      <c r="A687" s="11"/>
      <c r="B687" s="26"/>
      <c r="C687" s="33"/>
    </row>
    <row r="688" ht="15.75" customHeight="1">
      <c r="A688" s="35"/>
      <c r="B688" s="36"/>
      <c r="C688" s="37"/>
    </row>
    <row r="689" ht="15.75" customHeight="1">
      <c r="A689" s="35"/>
      <c r="B689" s="37"/>
      <c r="C689" s="37"/>
    </row>
    <row r="690" ht="15.75" customHeight="1">
      <c r="A690" s="35"/>
      <c r="B690" s="37"/>
      <c r="C690" s="37"/>
    </row>
    <row r="691" ht="15.75" customHeight="1">
      <c r="A691" s="46" t="s">
        <v>31</v>
      </c>
      <c r="B691" s="37"/>
      <c r="C691" s="37"/>
    </row>
    <row r="692" ht="15.75" customHeight="1">
      <c r="A692" s="48"/>
      <c r="B692" s="49"/>
      <c r="C692" s="20"/>
    </row>
    <row r="693" ht="15.75" customHeight="1">
      <c r="A693" s="50"/>
      <c r="C693" s="51"/>
    </row>
    <row r="694" ht="15.75" customHeight="1">
      <c r="A694" s="50"/>
      <c r="C694" s="51"/>
    </row>
    <row r="695" ht="15.75" customHeight="1">
      <c r="A695" s="50"/>
      <c r="C695" s="51"/>
    </row>
    <row r="696" ht="15.75" customHeight="1">
      <c r="A696" s="50"/>
      <c r="C696" s="51"/>
    </row>
    <row r="697" ht="15.75" customHeight="1">
      <c r="A697" s="50"/>
      <c r="C697" s="51"/>
    </row>
    <row r="698" ht="15.75" customHeight="1">
      <c r="A698" s="50"/>
      <c r="C698" s="51"/>
    </row>
    <row r="699" ht="15.75" customHeight="1">
      <c r="A699" s="50"/>
      <c r="C699" s="51"/>
    </row>
    <row r="700" ht="15.75" customHeight="1">
      <c r="A700" s="50"/>
      <c r="C700" s="51"/>
    </row>
    <row r="701" ht="15.75" customHeight="1">
      <c r="A701" s="50"/>
      <c r="C701" s="51"/>
    </row>
    <row r="702" ht="15.75" customHeight="1">
      <c r="A702" s="24"/>
      <c r="B702" s="52"/>
      <c r="C702" s="25"/>
    </row>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sheetData>
  <mergeCells count="73">
    <mergeCell ref="B469:C469"/>
    <mergeCell ref="A470:A471"/>
    <mergeCell ref="A484:C494"/>
    <mergeCell ref="B499:C499"/>
    <mergeCell ref="A500:A501"/>
    <mergeCell ref="A514:C524"/>
    <mergeCell ref="B529:C529"/>
    <mergeCell ref="A530:A531"/>
    <mergeCell ref="A544:C554"/>
    <mergeCell ref="B559:C559"/>
    <mergeCell ref="A560:A561"/>
    <mergeCell ref="A574:C584"/>
    <mergeCell ref="B588:C588"/>
    <mergeCell ref="A589:A590"/>
    <mergeCell ref="B677:C677"/>
    <mergeCell ref="A678:A679"/>
    <mergeCell ref="A692:C702"/>
    <mergeCell ref="A603:C613"/>
    <mergeCell ref="B618:C618"/>
    <mergeCell ref="A619:A620"/>
    <mergeCell ref="A633:C643"/>
    <mergeCell ref="B647:C647"/>
    <mergeCell ref="A648:A649"/>
    <mergeCell ref="A662:C672"/>
    <mergeCell ref="B1:C1"/>
    <mergeCell ref="A2:A3"/>
    <mergeCell ref="A16:C19"/>
    <mergeCell ref="B24:C24"/>
    <mergeCell ref="A25:A26"/>
    <mergeCell ref="A44:C54"/>
    <mergeCell ref="B64:C64"/>
    <mergeCell ref="A65:A66"/>
    <mergeCell ref="A84:C94"/>
    <mergeCell ref="B100:C100"/>
    <mergeCell ref="A101:A102"/>
    <mergeCell ref="B101:C101"/>
    <mergeCell ref="F101:F102"/>
    <mergeCell ref="G101:H101"/>
    <mergeCell ref="B122:C122"/>
    <mergeCell ref="A123:A124"/>
    <mergeCell ref="B149:C149"/>
    <mergeCell ref="A150:A151"/>
    <mergeCell ref="A177:A178"/>
    <mergeCell ref="B201:C201"/>
    <mergeCell ref="A202:A203"/>
    <mergeCell ref="B226:C226"/>
    <mergeCell ref="A227:A228"/>
    <mergeCell ref="A250:A251"/>
    <mergeCell ref="B273:C273"/>
    <mergeCell ref="A274:A275"/>
    <mergeCell ref="B296:C296"/>
    <mergeCell ref="A297:A298"/>
    <mergeCell ref="A309:C312"/>
    <mergeCell ref="B317:C317"/>
    <mergeCell ref="A318:A319"/>
    <mergeCell ref="A329:C332"/>
    <mergeCell ref="B336:C336"/>
    <mergeCell ref="A337:A338"/>
    <mergeCell ref="A351:C355"/>
    <mergeCell ref="B359:C359"/>
    <mergeCell ref="A360:A361"/>
    <mergeCell ref="A373:C377"/>
    <mergeCell ref="B381:C381"/>
    <mergeCell ref="A382:A383"/>
    <mergeCell ref="A396:C406"/>
    <mergeCell ref="B410:C410"/>
    <mergeCell ref="A411:A412"/>
    <mergeCell ref="A425:C435"/>
    <mergeCell ref="B440:C440"/>
    <mergeCell ref="F440:G440"/>
    <mergeCell ref="A441:A442"/>
    <mergeCell ref="E441:E442"/>
    <mergeCell ref="A455:C465"/>
  </mergeCells>
  <dataValidations>
    <dataValidation type="list" allowBlank="1" showErrorMessage="1" sqref="A472:A478">
      <formula1>"San Palomo,Bura,Amaro,Cordial de toronja,Lima,agua salina,mineral"</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3.0"/>
    <col customWidth="1" min="2" max="2" width="12.67"/>
    <col customWidth="1" min="3" max="3" width="15.44"/>
    <col customWidth="1" min="4" max="4" width="10.56"/>
    <col customWidth="1" min="5" max="5" width="21.89"/>
    <col customWidth="1" min="6" max="15" width="10.56"/>
  </cols>
  <sheetData>
    <row r="1" ht="15.75" customHeight="1">
      <c r="A1" s="80"/>
      <c r="B1" s="80"/>
    </row>
    <row r="2" ht="15.75" customHeight="1">
      <c r="A2" s="9" t="s">
        <v>107</v>
      </c>
      <c r="B2" s="176"/>
      <c r="C2" s="18"/>
    </row>
    <row r="3" ht="15.75" customHeight="1">
      <c r="A3" s="16"/>
      <c r="B3" s="22"/>
      <c r="C3" s="22" t="s">
        <v>4</v>
      </c>
    </row>
    <row r="4" ht="15.75" customHeight="1">
      <c r="A4" s="58" t="s">
        <v>212</v>
      </c>
      <c r="B4" s="23" t="s">
        <v>3</v>
      </c>
      <c r="C4" s="23" t="s">
        <v>9</v>
      </c>
    </row>
    <row r="5" ht="15.75" customHeight="1">
      <c r="A5" s="54" t="s">
        <v>213</v>
      </c>
      <c r="B5" s="26" t="s">
        <v>40</v>
      </c>
      <c r="C5" s="177">
        <v>0.05</v>
      </c>
    </row>
    <row r="6" ht="15.75" customHeight="1">
      <c r="A6" s="54" t="s">
        <v>75</v>
      </c>
      <c r="B6" s="26" t="s">
        <v>40</v>
      </c>
      <c r="C6" s="33">
        <v>0.045</v>
      </c>
    </row>
    <row r="7" ht="15.75" customHeight="1">
      <c r="A7" s="54" t="s">
        <v>215</v>
      </c>
      <c r="B7" s="55" t="s">
        <v>208</v>
      </c>
      <c r="C7" s="177">
        <v>3.0</v>
      </c>
    </row>
    <row r="8" ht="15.75" customHeight="1">
      <c r="A8" s="54" t="s">
        <v>216</v>
      </c>
      <c r="B8" s="55" t="s">
        <v>73</v>
      </c>
      <c r="C8" s="177">
        <v>1.0</v>
      </c>
    </row>
    <row r="9" ht="15.75" customHeight="1">
      <c r="A9" s="54" t="s">
        <v>217</v>
      </c>
      <c r="B9" s="55" t="s">
        <v>40</v>
      </c>
      <c r="C9" s="177">
        <v>0.023</v>
      </c>
    </row>
    <row r="10" ht="15.75" customHeight="1">
      <c r="A10" s="11" t="s">
        <v>44</v>
      </c>
      <c r="B10" s="26" t="s">
        <v>17</v>
      </c>
      <c r="C10" s="33">
        <v>0.2</v>
      </c>
    </row>
    <row r="11" ht="15.75" customHeight="1">
      <c r="A11" s="10"/>
      <c r="B11" s="26"/>
      <c r="C11" s="33"/>
    </row>
    <row r="12" ht="15.75" customHeight="1">
      <c r="A12" s="178"/>
      <c r="B12" s="179"/>
      <c r="C12" s="178"/>
    </row>
    <row r="13" ht="15.75" customHeight="1">
      <c r="A13" s="180" t="s">
        <v>31</v>
      </c>
      <c r="B13" s="181"/>
      <c r="C13" s="181"/>
    </row>
    <row r="14" ht="15.75" customHeight="1">
      <c r="A14" s="182"/>
      <c r="B14" s="183"/>
      <c r="C14" s="184"/>
    </row>
    <row r="15" ht="15.75" customHeight="1">
      <c r="A15" s="185" t="s">
        <v>219</v>
      </c>
      <c r="B15" s="119"/>
      <c r="C15" s="186"/>
    </row>
    <row r="16" ht="15.75" customHeight="1">
      <c r="A16" s="185" t="s">
        <v>220</v>
      </c>
      <c r="B16" s="119"/>
      <c r="C16" s="186"/>
    </row>
    <row r="17" ht="15.75" customHeight="1">
      <c r="A17" s="185" t="s">
        <v>221</v>
      </c>
      <c r="B17" s="119"/>
      <c r="C17" s="186"/>
    </row>
    <row r="18" ht="15.75" customHeight="1">
      <c r="A18" s="187"/>
      <c r="B18" s="188"/>
      <c r="C18" s="189"/>
    </row>
    <row r="19" ht="15.75" customHeight="1">
      <c r="A19" s="190"/>
      <c r="B19" s="190"/>
      <c r="C19" s="190"/>
    </row>
    <row r="20" ht="15.75" customHeight="1"/>
    <row r="21" ht="15.75" customHeight="1"/>
    <row r="22" ht="15.75" customHeight="1"/>
    <row r="23" ht="15.75" customHeight="1">
      <c r="A23" s="1"/>
      <c r="B23" s="3"/>
      <c r="C23" s="5"/>
      <c r="E23" s="1"/>
      <c r="F23" s="3"/>
      <c r="G23" s="5"/>
    </row>
    <row r="24" ht="15.75" customHeight="1">
      <c r="A24" s="9" t="s">
        <v>1</v>
      </c>
      <c r="B24" s="11"/>
      <c r="C24" s="11"/>
      <c r="E24" s="9" t="s">
        <v>1</v>
      </c>
      <c r="F24" s="11"/>
      <c r="G24" s="11"/>
      <c r="H24" s="11"/>
    </row>
    <row r="25" ht="15.75" customHeight="1">
      <c r="A25" s="16"/>
      <c r="B25" s="22"/>
      <c r="C25" s="22" t="s">
        <v>4</v>
      </c>
      <c r="E25" s="16"/>
      <c r="F25" s="22"/>
      <c r="G25" s="22" t="s">
        <v>4</v>
      </c>
      <c r="H25" s="193" t="s">
        <v>247</v>
      </c>
    </row>
    <row r="26" ht="15.75" customHeight="1">
      <c r="A26" s="58" t="s">
        <v>222</v>
      </c>
      <c r="B26" s="23" t="s">
        <v>3</v>
      </c>
      <c r="C26" s="23" t="s">
        <v>9</v>
      </c>
      <c r="E26" s="58" t="s">
        <v>222</v>
      </c>
      <c r="F26" s="23" t="s">
        <v>3</v>
      </c>
      <c r="G26" s="23" t="s">
        <v>9</v>
      </c>
      <c r="H26" s="23" t="s">
        <v>9</v>
      </c>
    </row>
    <row r="27" ht="15.75" customHeight="1">
      <c r="A27" s="54" t="s">
        <v>223</v>
      </c>
      <c r="B27" s="27" t="s">
        <v>15</v>
      </c>
      <c r="C27" s="56">
        <v>0.06</v>
      </c>
      <c r="E27" s="54" t="s">
        <v>223</v>
      </c>
      <c r="F27" s="27" t="s">
        <v>15</v>
      </c>
      <c r="G27" s="56">
        <v>0.06</v>
      </c>
      <c r="H27" s="56">
        <f t="shared" ref="H27:H33" si="1">G27*40</f>
        <v>2.4</v>
      </c>
      <c r="I27" s="77" t="s">
        <v>248</v>
      </c>
    </row>
    <row r="28" ht="15.75" customHeight="1">
      <c r="A28" s="54" t="s">
        <v>224</v>
      </c>
      <c r="B28" s="56" t="s">
        <v>225</v>
      </c>
      <c r="C28" s="56">
        <v>8.0</v>
      </c>
      <c r="E28" s="54" t="s">
        <v>224</v>
      </c>
      <c r="F28" s="56" t="s">
        <v>225</v>
      </c>
      <c r="G28" s="56">
        <v>8.0</v>
      </c>
      <c r="H28" s="56">
        <f t="shared" si="1"/>
        <v>320</v>
      </c>
      <c r="I28" s="77" t="s">
        <v>249</v>
      </c>
    </row>
    <row r="29" ht="15.75" customHeight="1">
      <c r="A29" s="54" t="s">
        <v>75</v>
      </c>
      <c r="B29" s="27" t="s">
        <v>40</v>
      </c>
      <c r="C29" s="27">
        <v>0.06</v>
      </c>
      <c r="E29" s="54" t="s">
        <v>75</v>
      </c>
      <c r="F29" s="27" t="s">
        <v>40</v>
      </c>
      <c r="G29" s="27">
        <v>0.06</v>
      </c>
      <c r="H29" s="56">
        <f t="shared" si="1"/>
        <v>2.4</v>
      </c>
      <c r="I29" s="77" t="s">
        <v>250</v>
      </c>
    </row>
    <row r="30" ht="15.75" customHeight="1">
      <c r="A30" s="54" t="s">
        <v>226</v>
      </c>
      <c r="B30" s="27" t="s">
        <v>40</v>
      </c>
      <c r="C30" s="27">
        <v>0.02</v>
      </c>
      <c r="E30" s="54" t="s">
        <v>226</v>
      </c>
      <c r="F30" s="27" t="s">
        <v>40</v>
      </c>
      <c r="G30" s="27">
        <v>0.02</v>
      </c>
      <c r="H30" s="56">
        <f t="shared" si="1"/>
        <v>0.8</v>
      </c>
      <c r="I30" s="77" t="s">
        <v>251</v>
      </c>
    </row>
    <row r="31" ht="15.75" customHeight="1">
      <c r="A31" s="59" t="s">
        <v>147</v>
      </c>
      <c r="B31" s="56" t="s">
        <v>17</v>
      </c>
      <c r="C31" s="56">
        <v>0.2</v>
      </c>
      <c r="E31" s="59" t="s">
        <v>147</v>
      </c>
      <c r="F31" s="56" t="s">
        <v>17</v>
      </c>
      <c r="G31" s="56">
        <v>0.2</v>
      </c>
      <c r="H31" s="56">
        <f t="shared" si="1"/>
        <v>8</v>
      </c>
    </row>
    <row r="32" ht="15.75" customHeight="1">
      <c r="A32" s="59" t="s">
        <v>227</v>
      </c>
      <c r="B32" s="56" t="s">
        <v>17</v>
      </c>
      <c r="C32" s="56">
        <v>0.005</v>
      </c>
      <c r="E32" s="59" t="s">
        <v>227</v>
      </c>
      <c r="F32" s="56" t="s">
        <v>17</v>
      </c>
      <c r="G32" s="56">
        <v>0.005</v>
      </c>
      <c r="H32" s="56">
        <f t="shared" si="1"/>
        <v>0.2</v>
      </c>
      <c r="I32" s="77" t="s">
        <v>252</v>
      </c>
    </row>
    <row r="33" ht="15.75" customHeight="1">
      <c r="A33" s="54" t="s">
        <v>207</v>
      </c>
      <c r="B33" s="55" t="s">
        <v>208</v>
      </c>
      <c r="C33" s="177">
        <v>1.0</v>
      </c>
      <c r="E33" s="54" t="s">
        <v>207</v>
      </c>
      <c r="F33" s="55" t="s">
        <v>208</v>
      </c>
      <c r="G33" s="177">
        <v>1.0</v>
      </c>
      <c r="H33" s="56">
        <f t="shared" si="1"/>
        <v>40</v>
      </c>
      <c r="I33" s="77" t="s">
        <v>253</v>
      </c>
    </row>
    <row r="34" ht="15.75" customHeight="1">
      <c r="A34" s="35"/>
      <c r="B34" s="36"/>
      <c r="C34" s="37"/>
      <c r="E34" s="35"/>
      <c r="F34" s="36"/>
      <c r="G34" s="37"/>
    </row>
    <row r="35" ht="15.75" customHeight="1">
      <c r="A35" s="46" t="s">
        <v>31</v>
      </c>
      <c r="B35" s="37"/>
      <c r="C35" s="37"/>
      <c r="E35" s="46" t="s">
        <v>31</v>
      </c>
      <c r="F35" s="37"/>
      <c r="G35" s="37"/>
    </row>
    <row r="36" ht="15.75" customHeight="1">
      <c r="A36" s="175" t="s">
        <v>228</v>
      </c>
      <c r="B36" s="49"/>
      <c r="C36" s="20"/>
      <c r="E36" s="175" t="s">
        <v>228</v>
      </c>
      <c r="F36" s="49"/>
      <c r="G36" s="20"/>
    </row>
    <row r="37" ht="15.75" customHeight="1">
      <c r="A37" s="50"/>
      <c r="C37" s="51"/>
      <c r="E37" s="50"/>
      <c r="G37" s="51"/>
    </row>
    <row r="38" ht="15.75" customHeight="1">
      <c r="A38" s="50"/>
      <c r="C38" s="51"/>
      <c r="E38" s="50"/>
      <c r="G38" s="51"/>
    </row>
    <row r="39" ht="15.75" customHeight="1">
      <c r="A39" s="24"/>
      <c r="B39" s="52"/>
      <c r="C39" s="25"/>
      <c r="E39" s="24"/>
      <c r="F39" s="52"/>
      <c r="G39" s="25"/>
    </row>
    <row r="40" ht="15.75" customHeight="1"/>
    <row r="41" ht="15.75" customHeight="1"/>
    <row r="42" ht="15.75" customHeight="1"/>
    <row r="43" ht="15.75" customHeight="1"/>
    <row r="44" ht="15.75" customHeight="1">
      <c r="A44" s="1"/>
      <c r="B44" s="3"/>
      <c r="C44" s="5"/>
      <c r="E44" s="1"/>
      <c r="F44" s="3"/>
      <c r="G44" s="5"/>
    </row>
    <row r="45" ht="15.75" customHeight="1">
      <c r="A45" s="9" t="s">
        <v>1</v>
      </c>
      <c r="B45" s="11"/>
      <c r="C45" s="11"/>
      <c r="E45" s="9" t="s">
        <v>1</v>
      </c>
      <c r="F45" s="11"/>
      <c r="G45" s="11"/>
    </row>
    <row r="46" ht="15.75" customHeight="1">
      <c r="A46" s="16"/>
      <c r="B46" s="22"/>
      <c r="C46" s="22" t="s">
        <v>4</v>
      </c>
      <c r="E46" s="16"/>
      <c r="F46" s="22"/>
      <c r="G46" s="22" t="s">
        <v>4</v>
      </c>
      <c r="H46" s="193" t="s">
        <v>247</v>
      </c>
    </row>
    <row r="47" ht="15.75" customHeight="1">
      <c r="A47" s="58" t="s">
        <v>176</v>
      </c>
      <c r="B47" s="23" t="s">
        <v>3</v>
      </c>
      <c r="C47" s="23" t="s">
        <v>9</v>
      </c>
      <c r="E47" s="58" t="s">
        <v>176</v>
      </c>
      <c r="F47" s="23" t="s">
        <v>3</v>
      </c>
      <c r="G47" s="23" t="s">
        <v>9</v>
      </c>
      <c r="H47" s="23" t="s">
        <v>9</v>
      </c>
    </row>
    <row r="48" ht="15.75" customHeight="1">
      <c r="A48" s="54" t="s">
        <v>75</v>
      </c>
      <c r="B48" s="56" t="s">
        <v>40</v>
      </c>
      <c r="C48" s="56">
        <v>0.045</v>
      </c>
      <c r="E48" s="54" t="s">
        <v>75</v>
      </c>
      <c r="F48" s="56" t="s">
        <v>40</v>
      </c>
      <c r="G48" s="56">
        <v>0.045</v>
      </c>
      <c r="H48" s="56">
        <f t="shared" ref="H48:H51" si="2">G48*40</f>
        <v>1.8</v>
      </c>
      <c r="I48" s="77" t="s">
        <v>250</v>
      </c>
    </row>
    <row r="49" ht="15.75" customHeight="1">
      <c r="A49" s="54" t="s">
        <v>64</v>
      </c>
      <c r="B49" s="56" t="s">
        <v>40</v>
      </c>
      <c r="C49" s="56">
        <v>0.28</v>
      </c>
      <c r="E49" s="54" t="s">
        <v>64</v>
      </c>
      <c r="F49" s="56" t="s">
        <v>40</v>
      </c>
      <c r="G49" s="56">
        <v>0.14</v>
      </c>
      <c r="H49" s="56">
        <f t="shared" si="2"/>
        <v>5.6</v>
      </c>
      <c r="I49" s="77" t="s">
        <v>254</v>
      </c>
    </row>
    <row r="50" ht="15.75" customHeight="1">
      <c r="A50" s="54" t="s">
        <v>177</v>
      </c>
      <c r="B50" s="56" t="s">
        <v>40</v>
      </c>
      <c r="C50" s="56">
        <v>0.023</v>
      </c>
      <c r="E50" s="54" t="s">
        <v>177</v>
      </c>
      <c r="F50" s="56" t="s">
        <v>40</v>
      </c>
      <c r="G50" s="56">
        <v>0.023</v>
      </c>
      <c r="H50" s="56">
        <f t="shared" si="2"/>
        <v>0.92</v>
      </c>
      <c r="I50" s="77" t="s">
        <v>255</v>
      </c>
    </row>
    <row r="51" ht="15.75" customHeight="1">
      <c r="A51" s="54" t="s">
        <v>178</v>
      </c>
      <c r="B51" s="56" t="s">
        <v>40</v>
      </c>
      <c r="C51" s="56">
        <v>0.002</v>
      </c>
      <c r="E51" s="54" t="s">
        <v>178</v>
      </c>
      <c r="F51" s="56" t="s">
        <v>40</v>
      </c>
      <c r="G51" s="56">
        <v>0.002</v>
      </c>
      <c r="H51" s="56">
        <f t="shared" si="2"/>
        <v>0.08</v>
      </c>
      <c r="I51" s="77" t="s">
        <v>256</v>
      </c>
    </row>
    <row r="52" ht="15.75" customHeight="1">
      <c r="A52" s="59" t="s">
        <v>44</v>
      </c>
      <c r="B52" s="27" t="s">
        <v>15</v>
      </c>
      <c r="C52" s="56">
        <v>0.3</v>
      </c>
      <c r="E52" s="59" t="s">
        <v>44</v>
      </c>
      <c r="F52" s="27" t="s">
        <v>15</v>
      </c>
      <c r="G52" s="56">
        <v>0.3</v>
      </c>
      <c r="H52" s="56"/>
    </row>
    <row r="53" ht="15.75" customHeight="1">
      <c r="A53" s="59" t="s">
        <v>60</v>
      </c>
      <c r="B53" s="56" t="s">
        <v>17</v>
      </c>
      <c r="C53" s="56">
        <v>0.001</v>
      </c>
      <c r="E53" s="59" t="s">
        <v>60</v>
      </c>
      <c r="F53" s="56" t="s">
        <v>17</v>
      </c>
      <c r="G53" s="56">
        <v>0.001</v>
      </c>
      <c r="H53" s="56">
        <f t="shared" ref="H53:H54" si="3">G53*40</f>
        <v>0.04</v>
      </c>
      <c r="I53" s="77" t="s">
        <v>257</v>
      </c>
    </row>
    <row r="54" ht="15.75" customHeight="1">
      <c r="A54" s="54" t="s">
        <v>179</v>
      </c>
      <c r="B54" s="56" t="s">
        <v>73</v>
      </c>
      <c r="C54" s="56">
        <v>0.002</v>
      </c>
      <c r="E54" s="54" t="s">
        <v>179</v>
      </c>
      <c r="F54" s="56" t="s">
        <v>73</v>
      </c>
      <c r="G54" s="56">
        <v>0.002</v>
      </c>
      <c r="H54" s="56">
        <f t="shared" si="3"/>
        <v>0.08</v>
      </c>
      <c r="I54" s="77" t="s">
        <v>258</v>
      </c>
    </row>
    <row r="55" ht="15.75" customHeight="1">
      <c r="A55" s="35"/>
      <c r="B55" s="36"/>
      <c r="C55" s="37"/>
      <c r="E55" s="35"/>
      <c r="F55" s="36"/>
      <c r="G55" s="37"/>
    </row>
    <row r="56" ht="15.75" customHeight="1">
      <c r="A56" s="35"/>
      <c r="B56" s="37"/>
      <c r="C56" s="37"/>
      <c r="E56" s="35"/>
      <c r="F56" s="37"/>
      <c r="G56" s="37"/>
    </row>
    <row r="57" ht="15.75" customHeight="1">
      <c r="A57" s="35"/>
      <c r="B57" s="37"/>
      <c r="C57" s="37"/>
      <c r="E57" s="35"/>
      <c r="F57" s="37"/>
      <c r="G57" s="37"/>
    </row>
    <row r="58" ht="15.75" customHeight="1">
      <c r="A58" s="46" t="s">
        <v>31</v>
      </c>
      <c r="B58" s="37"/>
      <c r="C58" s="37"/>
      <c r="E58" s="46" t="s">
        <v>31</v>
      </c>
      <c r="F58" s="37"/>
      <c r="G58" s="37"/>
    </row>
    <row r="59" ht="15.75" customHeight="1">
      <c r="A59" s="48"/>
      <c r="B59" s="49"/>
      <c r="C59" s="20"/>
      <c r="E59" s="48"/>
      <c r="F59" s="49"/>
      <c r="G59" s="20"/>
    </row>
    <row r="60" ht="15.75" customHeight="1">
      <c r="A60" s="50"/>
      <c r="C60" s="51"/>
      <c r="E60" s="50"/>
      <c r="G60" s="51"/>
    </row>
    <row r="61" ht="15.75" customHeight="1">
      <c r="A61" s="50"/>
      <c r="C61" s="51"/>
      <c r="E61" s="50"/>
      <c r="G61" s="51"/>
    </row>
    <row r="62" ht="15.75" customHeight="1">
      <c r="A62" s="50"/>
      <c r="C62" s="51"/>
      <c r="E62" s="50"/>
      <c r="G62" s="51"/>
    </row>
    <row r="63" ht="15.75" customHeight="1">
      <c r="A63" s="50"/>
      <c r="C63" s="51"/>
      <c r="E63" s="50"/>
      <c r="G63" s="51"/>
    </row>
    <row r="64" ht="15.75" customHeight="1">
      <c r="A64" s="50"/>
      <c r="C64" s="51"/>
      <c r="E64" s="50"/>
      <c r="G64" s="51"/>
    </row>
    <row r="65" ht="15.75" customHeight="1">
      <c r="A65" s="50"/>
      <c r="C65" s="51"/>
      <c r="E65" s="50"/>
      <c r="G65" s="51"/>
    </row>
    <row r="66" ht="15.75" customHeight="1">
      <c r="A66" s="50"/>
      <c r="C66" s="51"/>
      <c r="E66" s="50"/>
      <c r="G66" s="51"/>
    </row>
    <row r="67" ht="15.75" customHeight="1">
      <c r="A67" s="50"/>
      <c r="C67" s="51"/>
      <c r="E67" s="50"/>
      <c r="G67" s="51"/>
    </row>
    <row r="68" ht="15.75" customHeight="1">
      <c r="A68" s="50"/>
      <c r="C68" s="51"/>
      <c r="E68" s="50"/>
      <c r="G68" s="51"/>
    </row>
    <row r="69" ht="15.75" customHeight="1">
      <c r="A69" s="24"/>
      <c r="B69" s="52"/>
      <c r="C69" s="25"/>
      <c r="E69" s="24"/>
      <c r="F69" s="52"/>
      <c r="G69" s="25"/>
    </row>
    <row r="70" ht="15.75" customHeight="1"/>
    <row r="71" ht="15.75" customHeight="1"/>
    <row r="72" ht="15.75" customHeight="1"/>
    <row r="73" ht="15.75" customHeight="1"/>
    <row r="74" ht="15.75" customHeight="1">
      <c r="A74" s="1"/>
      <c r="B74" s="3"/>
      <c r="C74" s="5"/>
      <c r="E74" s="1"/>
      <c r="F74" s="3"/>
      <c r="G74" s="5"/>
    </row>
    <row r="75" ht="15.75" customHeight="1">
      <c r="A75" s="9" t="s">
        <v>1</v>
      </c>
      <c r="B75" s="11"/>
      <c r="C75" s="11"/>
      <c r="E75" s="9" t="s">
        <v>1</v>
      </c>
      <c r="F75" s="11"/>
      <c r="G75" s="11"/>
      <c r="H75" s="11"/>
    </row>
    <row r="76" ht="15.75" customHeight="1">
      <c r="A76" s="16"/>
      <c r="B76" s="22"/>
      <c r="C76" s="22" t="s">
        <v>4</v>
      </c>
      <c r="E76" s="16"/>
      <c r="F76" s="22"/>
      <c r="G76" s="22" t="s">
        <v>4</v>
      </c>
      <c r="H76" s="193" t="s">
        <v>259</v>
      </c>
    </row>
    <row r="77" ht="15.75" customHeight="1">
      <c r="A77" s="58" t="s">
        <v>240</v>
      </c>
      <c r="B77" s="23" t="s">
        <v>3</v>
      </c>
      <c r="C77" s="23" t="s">
        <v>9</v>
      </c>
      <c r="E77" s="58" t="s">
        <v>260</v>
      </c>
      <c r="F77" s="23" t="s">
        <v>3</v>
      </c>
      <c r="G77" s="23" t="s">
        <v>9</v>
      </c>
      <c r="H77" s="23" t="s">
        <v>9</v>
      </c>
    </row>
    <row r="78" ht="15.75" customHeight="1">
      <c r="A78" s="54" t="s">
        <v>241</v>
      </c>
      <c r="B78" s="56" t="s">
        <v>40</v>
      </c>
      <c r="C78" s="56">
        <v>0.09</v>
      </c>
      <c r="E78" s="54" t="s">
        <v>75</v>
      </c>
      <c r="F78" s="56" t="s">
        <v>40</v>
      </c>
      <c r="G78" s="56">
        <v>0.24</v>
      </c>
      <c r="H78" s="56">
        <f t="shared" ref="H78:H85" si="4">G78*8</f>
        <v>1.92</v>
      </c>
    </row>
    <row r="79" ht="15.75" customHeight="1">
      <c r="A79" s="54" t="s">
        <v>242</v>
      </c>
      <c r="B79" s="56" t="s">
        <v>66</v>
      </c>
      <c r="C79" s="56">
        <v>0.15</v>
      </c>
      <c r="E79" s="54" t="s">
        <v>196</v>
      </c>
      <c r="F79" s="56" t="s">
        <v>40</v>
      </c>
      <c r="G79" s="56">
        <v>0.12</v>
      </c>
      <c r="H79" s="56">
        <f t="shared" si="4"/>
        <v>0.96</v>
      </c>
    </row>
    <row r="80" ht="15.75" customHeight="1">
      <c r="A80" s="54" t="s">
        <v>243</v>
      </c>
      <c r="B80" s="56"/>
      <c r="C80" s="56"/>
      <c r="E80" s="54" t="s">
        <v>197</v>
      </c>
      <c r="F80" s="56" t="s">
        <v>40</v>
      </c>
      <c r="G80" s="56">
        <v>0.06</v>
      </c>
      <c r="H80" s="56">
        <f t="shared" si="4"/>
        <v>0.48</v>
      </c>
    </row>
    <row r="81" ht="15.75" customHeight="1">
      <c r="A81" s="54" t="s">
        <v>244</v>
      </c>
      <c r="B81" s="27"/>
      <c r="C81" s="56"/>
      <c r="E81" s="54" t="s">
        <v>198</v>
      </c>
      <c r="F81" s="56" t="s">
        <v>40</v>
      </c>
      <c r="G81" s="56">
        <v>0.001</v>
      </c>
      <c r="H81" s="56">
        <f t="shared" si="4"/>
        <v>0.008</v>
      </c>
    </row>
    <row r="82" ht="15.75" customHeight="1">
      <c r="A82" s="54" t="s">
        <v>245</v>
      </c>
      <c r="B82" s="26"/>
      <c r="C82" s="33"/>
      <c r="E82" s="59" t="s">
        <v>246</v>
      </c>
      <c r="F82" s="56" t="s">
        <v>82</v>
      </c>
      <c r="G82" s="56">
        <v>0.045</v>
      </c>
      <c r="H82" s="56">
        <f t="shared" si="4"/>
        <v>0.36</v>
      </c>
    </row>
    <row r="83" ht="15.75" customHeight="1">
      <c r="A83" s="11"/>
      <c r="B83" s="26"/>
      <c r="C83" s="33"/>
      <c r="E83" s="59" t="s">
        <v>200</v>
      </c>
      <c r="F83" s="56" t="s">
        <v>82</v>
      </c>
      <c r="G83" s="56">
        <v>0.15</v>
      </c>
      <c r="H83" s="56">
        <f t="shared" si="4"/>
        <v>1.2</v>
      </c>
    </row>
    <row r="84" ht="15.75" customHeight="1">
      <c r="A84" s="11"/>
      <c r="B84" s="26"/>
      <c r="C84" s="33"/>
      <c r="E84" s="54" t="s">
        <v>202</v>
      </c>
      <c r="F84" s="55" t="s">
        <v>40</v>
      </c>
      <c r="G84" s="56">
        <v>0.06</v>
      </c>
      <c r="H84" s="56">
        <f t="shared" si="4"/>
        <v>0.48</v>
      </c>
    </row>
    <row r="85" ht="15.75" customHeight="1">
      <c r="A85" s="35"/>
      <c r="B85" s="36"/>
      <c r="C85" s="37"/>
      <c r="E85" s="54" t="s">
        <v>201</v>
      </c>
      <c r="F85" s="56" t="s">
        <v>40</v>
      </c>
      <c r="G85" s="56">
        <v>0.355</v>
      </c>
      <c r="H85" s="56">
        <f t="shared" si="4"/>
        <v>2.84</v>
      </c>
    </row>
    <row r="86" ht="15.75" customHeight="1">
      <c r="A86" s="35"/>
      <c r="B86" s="37"/>
      <c r="C86" s="37"/>
      <c r="E86" s="54"/>
      <c r="F86" s="56"/>
      <c r="G86" s="56">
        <f>SUM(G78:G84)</f>
        <v>0.676</v>
      </c>
      <c r="H86" s="56"/>
    </row>
    <row r="87" ht="15.75" customHeight="1">
      <c r="A87" s="35"/>
      <c r="B87" s="37"/>
      <c r="C87" s="37"/>
      <c r="E87" s="54"/>
      <c r="F87" s="56"/>
      <c r="G87" s="56">
        <f>G86/0.12</f>
        <v>5.633333333</v>
      </c>
      <c r="H87" s="56"/>
    </row>
    <row r="88" ht="15.75" customHeight="1">
      <c r="A88" s="46" t="s">
        <v>31</v>
      </c>
      <c r="B88" s="37"/>
      <c r="C88" s="37"/>
      <c r="E88" s="54" t="s">
        <v>243</v>
      </c>
      <c r="F88" s="27"/>
      <c r="G88" s="56"/>
      <c r="H88" s="56" t="s">
        <v>261</v>
      </c>
    </row>
    <row r="89" ht="15.75" customHeight="1">
      <c r="A89" s="48"/>
      <c r="B89" s="49"/>
      <c r="C89" s="20"/>
      <c r="E89" s="54" t="s">
        <v>244</v>
      </c>
      <c r="F89" s="26"/>
      <c r="G89" s="33"/>
      <c r="H89" s="177" t="s">
        <v>258</v>
      </c>
    </row>
    <row r="90" ht="15.75" customHeight="1">
      <c r="A90" s="50"/>
      <c r="C90" s="51"/>
      <c r="E90" s="54" t="s">
        <v>262</v>
      </c>
      <c r="F90" s="26"/>
      <c r="G90" s="33"/>
      <c r="H90" s="177"/>
    </row>
    <row r="91" ht="15.75" customHeight="1">
      <c r="A91" s="50"/>
      <c r="C91" s="51"/>
      <c r="E91" s="11"/>
      <c r="F91" s="26"/>
      <c r="G91" s="33"/>
      <c r="H91" s="33"/>
    </row>
    <row r="92" ht="15.75" customHeight="1">
      <c r="A92" s="50"/>
      <c r="C92" s="51"/>
    </row>
    <row r="93" ht="15.75" customHeight="1">
      <c r="A93" s="50"/>
      <c r="C93" s="51"/>
    </row>
    <row r="94" ht="15.75" customHeight="1">
      <c r="A94" s="50"/>
      <c r="C94" s="51"/>
    </row>
    <row r="95" ht="15.75" customHeight="1">
      <c r="A95" s="50"/>
      <c r="C95" s="51"/>
    </row>
    <row r="96" ht="15.75" customHeight="1">
      <c r="A96" s="50"/>
      <c r="C96" s="51"/>
    </row>
    <row r="97" ht="15.75" customHeight="1">
      <c r="A97" s="50"/>
      <c r="C97" s="51"/>
    </row>
    <row r="98" ht="15.75" customHeight="1">
      <c r="A98" s="50"/>
      <c r="C98" s="51"/>
    </row>
    <row r="99" ht="15.75" customHeight="1">
      <c r="A99" s="24"/>
      <c r="B99" s="52"/>
      <c r="C99" s="25"/>
    </row>
    <row r="100" ht="15.75" customHeight="1"/>
    <row r="101" ht="15.75" customHeight="1"/>
    <row r="102" ht="15.75" customHeight="1"/>
    <row r="103" ht="15.75" customHeight="1">
      <c r="A103" s="1"/>
      <c r="B103" s="3"/>
      <c r="C103" s="5"/>
    </row>
    <row r="104" ht="15.75" customHeight="1">
      <c r="A104" s="9" t="s">
        <v>1</v>
      </c>
      <c r="B104" s="11"/>
      <c r="C104" s="11"/>
    </row>
    <row r="105" ht="15.75" customHeight="1">
      <c r="A105" s="16"/>
      <c r="B105" s="22"/>
      <c r="C105" s="22" t="s">
        <v>4</v>
      </c>
    </row>
    <row r="106" ht="15.75" customHeight="1">
      <c r="A106" s="58" t="s">
        <v>192</v>
      </c>
      <c r="B106" s="23" t="s">
        <v>3</v>
      </c>
      <c r="C106" s="23" t="s">
        <v>9</v>
      </c>
    </row>
    <row r="107" ht="15.75" customHeight="1">
      <c r="A107" s="54" t="s">
        <v>75</v>
      </c>
      <c r="B107" s="56" t="s">
        <v>40</v>
      </c>
      <c r="C107" s="56">
        <v>0.045</v>
      </c>
    </row>
    <row r="108" ht="15.75" customHeight="1">
      <c r="A108" s="54" t="s">
        <v>193</v>
      </c>
      <c r="B108" s="56" t="s">
        <v>40</v>
      </c>
      <c r="C108" s="56">
        <v>0.015</v>
      </c>
    </row>
    <row r="109" ht="15.75" customHeight="1">
      <c r="A109" s="54" t="s">
        <v>194</v>
      </c>
      <c r="B109" s="56" t="s">
        <v>40</v>
      </c>
      <c r="C109" s="56">
        <v>0.039</v>
      </c>
    </row>
    <row r="110" ht="15.75" customHeight="1">
      <c r="A110" s="54" t="s">
        <v>195</v>
      </c>
      <c r="B110" s="56" t="s">
        <v>40</v>
      </c>
      <c r="C110" s="56">
        <v>0.023</v>
      </c>
    </row>
    <row r="111" ht="15.75" customHeight="1">
      <c r="A111" s="59" t="s">
        <v>100</v>
      </c>
      <c r="B111" s="56" t="s">
        <v>40</v>
      </c>
      <c r="C111" s="56">
        <v>0.002</v>
      </c>
    </row>
    <row r="112" ht="15.75" customHeight="1">
      <c r="A112" s="59" t="s">
        <v>155</v>
      </c>
      <c r="B112" s="56" t="s">
        <v>40</v>
      </c>
      <c r="C112" s="56">
        <v>0.1</v>
      </c>
    </row>
    <row r="113" ht="15.75" customHeight="1">
      <c r="A113" s="11"/>
      <c r="B113" s="26"/>
      <c r="C113" s="33"/>
    </row>
    <row r="114" ht="15.75" customHeight="1">
      <c r="A114" s="35"/>
      <c r="B114" s="36"/>
      <c r="C114" s="37"/>
    </row>
    <row r="115" ht="15.75" customHeight="1">
      <c r="A115" s="35"/>
      <c r="B115" s="37"/>
      <c r="C115" s="37"/>
    </row>
    <row r="116" ht="15.75" customHeight="1">
      <c r="A116" s="35"/>
      <c r="B116" s="37"/>
      <c r="C116" s="37"/>
    </row>
    <row r="117" ht="15.75" customHeight="1">
      <c r="A117" s="46" t="s">
        <v>31</v>
      </c>
      <c r="B117" s="37"/>
      <c r="C117" s="37"/>
    </row>
    <row r="118" ht="15.75" customHeight="1">
      <c r="A118" s="48"/>
      <c r="B118" s="49"/>
      <c r="C118" s="20"/>
    </row>
    <row r="119" ht="15.75" customHeight="1">
      <c r="A119" s="50"/>
      <c r="C119" s="51"/>
    </row>
    <row r="120" ht="15.75" customHeight="1">
      <c r="A120" s="50"/>
      <c r="C120" s="51"/>
    </row>
    <row r="121" ht="15.75" customHeight="1">
      <c r="A121" s="50"/>
      <c r="C121" s="51"/>
    </row>
    <row r="122" ht="15.75" customHeight="1">
      <c r="A122" s="50"/>
      <c r="C122" s="51"/>
    </row>
    <row r="123" ht="15.75" customHeight="1">
      <c r="A123" s="50"/>
      <c r="C123" s="51"/>
    </row>
    <row r="124" ht="15.75" customHeight="1">
      <c r="A124" s="50"/>
      <c r="C124" s="51"/>
    </row>
    <row r="125" ht="15.75" customHeight="1">
      <c r="A125" s="50"/>
      <c r="C125" s="51"/>
    </row>
    <row r="126" ht="15.75" customHeight="1">
      <c r="A126" s="50"/>
      <c r="C126" s="51"/>
    </row>
    <row r="127" ht="15.75" customHeight="1">
      <c r="A127" s="50"/>
      <c r="C127" s="51"/>
    </row>
    <row r="128" ht="15.75" customHeight="1">
      <c r="A128" s="24"/>
      <c r="B128" s="52"/>
      <c r="C128" s="25"/>
    </row>
    <row r="129" ht="15.75" customHeight="1"/>
    <row r="130" ht="15.75" customHeight="1"/>
    <row r="131" ht="15.75" customHeight="1"/>
    <row r="132" ht="15.75" customHeight="1"/>
    <row r="133" ht="15.75" customHeight="1">
      <c r="A133" s="1"/>
      <c r="B133" s="3"/>
      <c r="C133" s="5"/>
    </row>
    <row r="134" ht="15.75" customHeight="1">
      <c r="A134" s="9" t="s">
        <v>1</v>
      </c>
      <c r="B134" s="11"/>
      <c r="C134" s="11"/>
    </row>
    <row r="135" ht="15.75" customHeight="1">
      <c r="A135" s="16"/>
      <c r="B135" s="22"/>
      <c r="C135" s="22" t="s">
        <v>4</v>
      </c>
    </row>
    <row r="136" ht="15.75" customHeight="1">
      <c r="A136" s="58" t="s">
        <v>188</v>
      </c>
      <c r="B136" s="23" t="s">
        <v>3</v>
      </c>
      <c r="C136" s="23" t="s">
        <v>9</v>
      </c>
    </row>
    <row r="137" ht="15.75" customHeight="1">
      <c r="A137" s="54" t="s">
        <v>75</v>
      </c>
      <c r="B137" s="56" t="s">
        <v>40</v>
      </c>
      <c r="C137" s="56">
        <v>0.045</v>
      </c>
    </row>
    <row r="138" ht="15.75" customHeight="1">
      <c r="A138" s="54" t="s">
        <v>189</v>
      </c>
      <c r="B138" s="56" t="s">
        <v>40</v>
      </c>
      <c r="C138" s="56">
        <v>0.015</v>
      </c>
    </row>
    <row r="139" ht="15.75" customHeight="1">
      <c r="A139" s="54" t="s">
        <v>190</v>
      </c>
      <c r="B139" s="56" t="s">
        <v>40</v>
      </c>
      <c r="C139" s="56">
        <v>0.045</v>
      </c>
    </row>
    <row r="140" ht="15.75" customHeight="1">
      <c r="A140" s="54" t="s">
        <v>183</v>
      </c>
      <c r="B140" s="56" t="s">
        <v>40</v>
      </c>
      <c r="C140" s="56">
        <v>0.03</v>
      </c>
    </row>
    <row r="141" ht="15.75" customHeight="1">
      <c r="A141" s="59" t="s">
        <v>140</v>
      </c>
      <c r="B141" s="56" t="s">
        <v>40</v>
      </c>
      <c r="C141" s="56">
        <v>0.015</v>
      </c>
    </row>
    <row r="142" ht="15.75" customHeight="1">
      <c r="A142" s="59" t="s">
        <v>53</v>
      </c>
      <c r="B142" s="56" t="s">
        <v>17</v>
      </c>
      <c r="C142" s="56">
        <v>0.002</v>
      </c>
    </row>
    <row r="143" ht="15.75" customHeight="1">
      <c r="A143" s="54" t="s">
        <v>44</v>
      </c>
      <c r="B143" s="56" t="s">
        <v>17</v>
      </c>
      <c r="C143" s="56">
        <v>0.3</v>
      </c>
    </row>
    <row r="144" ht="15.75" customHeight="1">
      <c r="A144" s="54" t="s">
        <v>191</v>
      </c>
      <c r="B144" s="56" t="s">
        <v>17</v>
      </c>
      <c r="C144" s="56">
        <v>0.001</v>
      </c>
    </row>
    <row r="145" ht="15.75" customHeight="1">
      <c r="A145" s="35"/>
      <c r="B145" s="37"/>
      <c r="C145" s="37"/>
    </row>
    <row r="146" ht="15.75" customHeight="1">
      <c r="A146" s="35"/>
      <c r="B146" s="37"/>
      <c r="C146" s="37"/>
    </row>
    <row r="147" ht="15.75" customHeight="1">
      <c r="A147" s="46" t="s">
        <v>31</v>
      </c>
      <c r="B147" s="37"/>
      <c r="C147" s="37"/>
    </row>
    <row r="148" ht="15.75" customHeight="1">
      <c r="A148" s="48"/>
      <c r="B148" s="49"/>
      <c r="C148" s="20"/>
    </row>
    <row r="149" ht="15.75" customHeight="1">
      <c r="A149" s="50"/>
      <c r="C149" s="51"/>
    </row>
    <row r="150" ht="15.75" customHeight="1">
      <c r="A150" s="50"/>
      <c r="C150" s="51"/>
    </row>
    <row r="151" ht="15.75" customHeight="1">
      <c r="A151" s="50"/>
      <c r="C151" s="51"/>
    </row>
    <row r="152" ht="15.75" customHeight="1">
      <c r="A152" s="50"/>
      <c r="C152" s="51"/>
    </row>
    <row r="153" ht="15.75" customHeight="1">
      <c r="A153" s="50"/>
      <c r="C153" s="51"/>
    </row>
    <row r="154" ht="15.75" customHeight="1">
      <c r="A154" s="50"/>
      <c r="C154" s="51"/>
    </row>
    <row r="155" ht="15.75" customHeight="1">
      <c r="A155" s="50"/>
      <c r="C155" s="51"/>
    </row>
    <row r="156" ht="15.75" customHeight="1">
      <c r="A156" s="50"/>
      <c r="C156" s="51"/>
    </row>
    <row r="157" ht="15.75" customHeight="1">
      <c r="A157" s="50"/>
      <c r="C157" s="51"/>
    </row>
    <row r="158" ht="15.75" customHeight="1">
      <c r="A158" s="24"/>
      <c r="B158" s="52"/>
      <c r="C158" s="25"/>
    </row>
    <row r="159" ht="15.75" customHeight="1"/>
    <row r="160" ht="15.75" customHeight="1"/>
    <row r="161" ht="15.75" customHeight="1"/>
    <row r="162" ht="15.75" customHeight="1"/>
    <row r="163" ht="15.75" customHeight="1">
      <c r="A163" s="1"/>
      <c r="B163" s="3"/>
      <c r="C163" s="5"/>
    </row>
    <row r="164" ht="15.75" customHeight="1">
      <c r="A164" s="9" t="s">
        <v>1</v>
      </c>
      <c r="B164" s="11"/>
      <c r="C164" s="11"/>
    </row>
    <row r="165" ht="15.75" customHeight="1">
      <c r="A165" s="16"/>
      <c r="B165" s="22"/>
      <c r="C165" s="22" t="s">
        <v>4</v>
      </c>
    </row>
    <row r="166" ht="15.75" customHeight="1">
      <c r="A166" s="58" t="s">
        <v>180</v>
      </c>
      <c r="B166" s="23" t="s">
        <v>3</v>
      </c>
      <c r="C166" s="23" t="s">
        <v>9</v>
      </c>
    </row>
    <row r="167" ht="15.75" customHeight="1">
      <c r="A167" s="54" t="s">
        <v>75</v>
      </c>
      <c r="B167" s="56" t="s">
        <v>40</v>
      </c>
      <c r="C167" s="56">
        <v>0.045</v>
      </c>
    </row>
    <row r="168" ht="15.75" customHeight="1">
      <c r="A168" s="54" t="s">
        <v>181</v>
      </c>
      <c r="B168" s="56" t="s">
        <v>40</v>
      </c>
      <c r="C168" s="56">
        <v>0.02</v>
      </c>
    </row>
    <row r="169" ht="15.75" customHeight="1">
      <c r="A169" s="54" t="s">
        <v>182</v>
      </c>
      <c r="B169" s="56" t="s">
        <v>40</v>
      </c>
      <c r="C169" s="56">
        <v>0.013</v>
      </c>
    </row>
    <row r="170" ht="15.75" customHeight="1">
      <c r="A170" s="54" t="s">
        <v>183</v>
      </c>
      <c r="B170" s="56" t="s">
        <v>40</v>
      </c>
      <c r="C170" s="56">
        <v>0.025</v>
      </c>
    </row>
    <row r="171" ht="15.75" customHeight="1">
      <c r="A171" s="59" t="s">
        <v>184</v>
      </c>
      <c r="B171" s="56" t="s">
        <v>40</v>
      </c>
      <c r="C171" s="56">
        <v>0.045</v>
      </c>
    </row>
    <row r="172" ht="15.75" customHeight="1">
      <c r="A172" s="59" t="s">
        <v>185</v>
      </c>
      <c r="B172" s="56" t="s">
        <v>40</v>
      </c>
      <c r="C172" s="56">
        <v>0.03</v>
      </c>
    </row>
    <row r="173" ht="15.75" customHeight="1">
      <c r="A173" s="54" t="s">
        <v>186</v>
      </c>
      <c r="B173" s="56" t="s">
        <v>40</v>
      </c>
      <c r="C173" s="56">
        <v>0.05</v>
      </c>
    </row>
    <row r="174" ht="15.75" customHeight="1">
      <c r="A174" s="54" t="s">
        <v>187</v>
      </c>
      <c r="B174" s="56" t="s">
        <v>17</v>
      </c>
      <c r="C174" s="56">
        <v>0.001</v>
      </c>
    </row>
    <row r="175" ht="15.75" customHeight="1">
      <c r="A175" s="35"/>
      <c r="B175" s="37"/>
      <c r="C175" s="37"/>
    </row>
    <row r="176" ht="15.75" customHeight="1">
      <c r="A176" s="35"/>
      <c r="B176" s="37"/>
      <c r="C176" s="37"/>
    </row>
    <row r="177" ht="15.75" customHeight="1">
      <c r="A177" s="46" t="s">
        <v>31</v>
      </c>
      <c r="B177" s="37"/>
      <c r="C177" s="37"/>
    </row>
    <row r="178" ht="15.75" customHeight="1">
      <c r="A178" s="48"/>
      <c r="B178" s="49"/>
      <c r="C178" s="20"/>
    </row>
    <row r="179" ht="15.75" customHeight="1">
      <c r="A179" s="50"/>
      <c r="C179" s="51"/>
    </row>
    <row r="180" ht="15.75" customHeight="1">
      <c r="A180" s="50"/>
      <c r="C180" s="51"/>
    </row>
    <row r="181" ht="15.75" customHeight="1">
      <c r="A181" s="50"/>
      <c r="C181" s="51"/>
    </row>
    <row r="182" ht="15.75" customHeight="1">
      <c r="A182" s="50"/>
      <c r="C182" s="51"/>
    </row>
    <row r="183" ht="15.75" customHeight="1">
      <c r="A183" s="50"/>
      <c r="C183" s="51"/>
    </row>
    <row r="184" ht="15.75" customHeight="1">
      <c r="A184" s="50"/>
      <c r="C184" s="51"/>
    </row>
    <row r="185" ht="15.75" customHeight="1">
      <c r="A185" s="50"/>
      <c r="C185" s="51"/>
    </row>
    <row r="186" ht="15.75" customHeight="1">
      <c r="A186" s="50"/>
      <c r="C186" s="51"/>
    </row>
    <row r="187" ht="15.75" customHeight="1">
      <c r="A187" s="50"/>
      <c r="C187" s="51"/>
    </row>
    <row r="188" ht="15.75" customHeight="1">
      <c r="A188" s="24"/>
      <c r="B188" s="52"/>
      <c r="C188" s="25"/>
    </row>
    <row r="189" ht="15.75" customHeight="1"/>
    <row r="190" ht="15.75" customHeight="1"/>
    <row r="191" ht="15.75" customHeight="1"/>
    <row r="192" ht="15.75" customHeight="1"/>
    <row r="193" ht="15.75" customHeight="1">
      <c r="A193" s="1"/>
      <c r="B193" s="3"/>
      <c r="C193" s="5"/>
      <c r="E193" s="1"/>
      <c r="F193" s="3"/>
      <c r="G193" s="5"/>
    </row>
    <row r="194" ht="15.75" customHeight="1">
      <c r="A194" s="9" t="s">
        <v>1</v>
      </c>
      <c r="B194" s="11"/>
      <c r="C194" s="11"/>
      <c r="E194" s="9" t="s">
        <v>1</v>
      </c>
      <c r="F194" s="11"/>
      <c r="G194" s="11"/>
    </row>
    <row r="195" ht="15.75" customHeight="1">
      <c r="A195" s="16"/>
      <c r="B195" s="22"/>
      <c r="C195" s="22" t="s">
        <v>4</v>
      </c>
      <c r="E195" s="16"/>
      <c r="F195" s="22"/>
      <c r="G195" s="22" t="s">
        <v>4</v>
      </c>
      <c r="H195" s="193" t="s">
        <v>247</v>
      </c>
    </row>
    <row r="196" ht="15.75" customHeight="1">
      <c r="A196" s="58" t="s">
        <v>64</v>
      </c>
      <c r="B196" s="23" t="s">
        <v>3</v>
      </c>
      <c r="C196" s="23" t="s">
        <v>9</v>
      </c>
      <c r="E196" s="58" t="s">
        <v>64</v>
      </c>
      <c r="F196" s="23" t="s">
        <v>3</v>
      </c>
      <c r="G196" s="23" t="s">
        <v>9</v>
      </c>
      <c r="H196" s="23" t="s">
        <v>9</v>
      </c>
    </row>
    <row r="197" ht="15.75" customHeight="1">
      <c r="A197" s="54" t="s">
        <v>65</v>
      </c>
      <c r="B197" s="56" t="s">
        <v>66</v>
      </c>
      <c r="C197" s="56">
        <v>0.9</v>
      </c>
      <c r="E197" s="54" t="s">
        <v>65</v>
      </c>
      <c r="F197" s="56" t="s">
        <v>66</v>
      </c>
      <c r="G197" s="56">
        <v>0.9</v>
      </c>
      <c r="H197" s="56">
        <v>6.0</v>
      </c>
    </row>
    <row r="198" ht="15.75" customHeight="1">
      <c r="A198" s="54" t="s">
        <v>67</v>
      </c>
      <c r="B198" s="56" t="s">
        <v>66</v>
      </c>
      <c r="C198" s="56">
        <v>0.02</v>
      </c>
      <c r="E198" s="54" t="s">
        <v>67</v>
      </c>
      <c r="F198" s="56" t="s">
        <v>66</v>
      </c>
      <c r="G198" s="56">
        <v>0.02</v>
      </c>
      <c r="H198" s="56" t="s">
        <v>263</v>
      </c>
    </row>
    <row r="199" ht="15.75" customHeight="1">
      <c r="A199" s="54" t="s">
        <v>68</v>
      </c>
      <c r="B199" s="56" t="s">
        <v>66</v>
      </c>
      <c r="C199" s="56">
        <v>0.02</v>
      </c>
      <c r="E199" s="54" t="s">
        <v>68</v>
      </c>
      <c r="F199" s="56" t="s">
        <v>66</v>
      </c>
      <c r="G199" s="56">
        <v>0.02</v>
      </c>
      <c r="H199" s="56" t="s">
        <v>263</v>
      </c>
    </row>
    <row r="200" ht="15.75" customHeight="1">
      <c r="A200" s="54" t="s">
        <v>69</v>
      </c>
      <c r="B200" s="56" t="s">
        <v>66</v>
      </c>
      <c r="C200" s="56">
        <v>0.002</v>
      </c>
      <c r="E200" s="54" t="s">
        <v>69</v>
      </c>
      <c r="F200" s="56" t="s">
        <v>66</v>
      </c>
      <c r="G200" s="56">
        <v>0.002</v>
      </c>
      <c r="H200" s="56" t="s">
        <v>258</v>
      </c>
    </row>
    <row r="201" ht="15.75" customHeight="1">
      <c r="A201" s="59" t="s">
        <v>70</v>
      </c>
      <c r="B201" s="27" t="s">
        <v>15</v>
      </c>
      <c r="C201" s="56">
        <v>0.002</v>
      </c>
      <c r="E201" s="59" t="s">
        <v>70</v>
      </c>
      <c r="F201" s="27" t="s">
        <v>15</v>
      </c>
      <c r="G201" s="56">
        <v>0.002</v>
      </c>
      <c r="H201" s="56" t="s">
        <v>264</v>
      </c>
    </row>
    <row r="202" ht="15.75" customHeight="1">
      <c r="A202" s="54" t="s">
        <v>72</v>
      </c>
      <c r="B202" s="56" t="s">
        <v>40</v>
      </c>
      <c r="C202" s="56">
        <v>0.05</v>
      </c>
      <c r="E202" s="54" t="s">
        <v>72</v>
      </c>
      <c r="F202" s="56" t="s">
        <v>40</v>
      </c>
      <c r="G202" s="56">
        <v>0.05</v>
      </c>
      <c r="H202" s="56" t="s">
        <v>251</v>
      </c>
    </row>
    <row r="203" ht="15.75" customHeight="1">
      <c r="A203" s="54"/>
      <c r="B203" s="56"/>
      <c r="C203" s="56"/>
      <c r="E203" s="54" t="s">
        <v>265</v>
      </c>
      <c r="F203" s="56" t="s">
        <v>40</v>
      </c>
      <c r="G203" s="56">
        <v>0.4</v>
      </c>
      <c r="H203" s="56"/>
    </row>
    <row r="204" ht="15.75" customHeight="1">
      <c r="A204" s="35"/>
      <c r="B204" s="36"/>
      <c r="C204" s="37"/>
      <c r="E204" s="35"/>
      <c r="F204" s="36"/>
      <c r="G204" s="37"/>
    </row>
    <row r="205" ht="15.75" customHeight="1">
      <c r="A205" s="35"/>
      <c r="B205" s="37"/>
      <c r="C205" s="37"/>
      <c r="E205" s="35"/>
      <c r="F205" s="37"/>
      <c r="G205" s="37"/>
    </row>
    <row r="206" ht="15.75" customHeight="1">
      <c r="A206" s="35"/>
      <c r="B206" s="37"/>
      <c r="C206" s="37"/>
      <c r="E206" s="35"/>
      <c r="F206" s="37"/>
      <c r="G206" s="37"/>
    </row>
    <row r="207" ht="15.75" customHeight="1">
      <c r="A207" s="46" t="s">
        <v>31</v>
      </c>
      <c r="B207" s="37"/>
      <c r="C207" s="37"/>
      <c r="E207" s="46" t="s">
        <v>31</v>
      </c>
      <c r="F207" s="37"/>
      <c r="G207" s="37"/>
    </row>
    <row r="208" ht="15.75" customHeight="1">
      <c r="A208" s="48"/>
      <c r="B208" s="49"/>
      <c r="C208" s="20"/>
      <c r="E208" s="48"/>
      <c r="F208" s="49"/>
      <c r="G208" s="20"/>
    </row>
    <row r="209" ht="15.75" customHeight="1">
      <c r="A209" s="50"/>
      <c r="C209" s="51"/>
      <c r="E209" s="50"/>
      <c r="G209" s="51"/>
    </row>
    <row r="210" ht="15.75" customHeight="1">
      <c r="A210" s="50"/>
      <c r="C210" s="51"/>
      <c r="E210" s="50"/>
      <c r="G210" s="51"/>
    </row>
    <row r="211" ht="15.75" customHeight="1">
      <c r="A211" s="50"/>
      <c r="C211" s="51"/>
      <c r="E211" s="50"/>
      <c r="G211" s="51"/>
    </row>
    <row r="212" ht="15.75" customHeight="1">
      <c r="A212" s="50"/>
      <c r="C212" s="51"/>
      <c r="E212" s="50"/>
      <c r="G212" s="51"/>
    </row>
    <row r="213" ht="15.75" customHeight="1">
      <c r="A213" s="50"/>
      <c r="C213" s="51"/>
      <c r="E213" s="50"/>
      <c r="G213" s="51"/>
    </row>
    <row r="214" ht="15.75" customHeight="1">
      <c r="A214" s="50"/>
      <c r="C214" s="51"/>
      <c r="E214" s="50"/>
      <c r="G214" s="51"/>
    </row>
    <row r="215" ht="15.75" customHeight="1">
      <c r="A215" s="50"/>
      <c r="C215" s="51"/>
      <c r="E215" s="50"/>
      <c r="G215" s="51"/>
    </row>
    <row r="216" ht="15.75" customHeight="1">
      <c r="A216" s="50"/>
      <c r="C216" s="51"/>
      <c r="E216" s="50"/>
      <c r="G216" s="51"/>
    </row>
    <row r="217" ht="15.75" customHeight="1">
      <c r="A217" s="50"/>
      <c r="C217" s="51"/>
      <c r="E217" s="50"/>
      <c r="G217" s="51"/>
    </row>
    <row r="218" ht="15.75" customHeight="1">
      <c r="A218" s="24"/>
      <c r="B218" s="52"/>
      <c r="C218" s="25"/>
      <c r="E218" s="24"/>
      <c r="F218" s="52"/>
      <c r="G218" s="25"/>
    </row>
    <row r="219" ht="15.75" customHeight="1"/>
    <row r="220" ht="15.75" customHeight="1"/>
    <row r="221" ht="15.75" customHeight="1"/>
    <row r="222" ht="15.75" customHeight="1">
      <c r="A222" s="1"/>
      <c r="B222" s="3"/>
      <c r="C222" s="5"/>
    </row>
    <row r="223" ht="15.75" customHeight="1">
      <c r="A223" s="9" t="s">
        <v>1</v>
      </c>
      <c r="B223" s="11"/>
      <c r="C223" s="11"/>
    </row>
    <row r="224" ht="15.75" customHeight="1">
      <c r="A224" s="16"/>
      <c r="B224" s="22"/>
      <c r="C224" s="22" t="s">
        <v>4</v>
      </c>
    </row>
    <row r="225" ht="15.75" customHeight="1">
      <c r="A225" s="58"/>
      <c r="B225" s="23" t="s">
        <v>3</v>
      </c>
      <c r="C225" s="23" t="s">
        <v>9</v>
      </c>
    </row>
    <row r="226" ht="15.75" customHeight="1">
      <c r="A226" s="11"/>
      <c r="B226" s="56" t="s">
        <v>40</v>
      </c>
      <c r="C226" s="56"/>
    </row>
    <row r="227" ht="15.75" customHeight="1">
      <c r="A227" s="54"/>
      <c r="B227" s="56" t="s">
        <v>40</v>
      </c>
      <c r="C227" s="56"/>
    </row>
    <row r="228" ht="15.75" customHeight="1">
      <c r="A228" s="11"/>
      <c r="B228" s="56" t="s">
        <v>40</v>
      </c>
      <c r="C228" s="56"/>
    </row>
    <row r="229" ht="15.75" customHeight="1">
      <c r="A229" s="54"/>
      <c r="B229" s="27" t="s">
        <v>15</v>
      </c>
      <c r="C229" s="56"/>
    </row>
    <row r="230" ht="15.75" customHeight="1">
      <c r="A230" s="11"/>
      <c r="B230" s="26"/>
      <c r="C230" s="33"/>
    </row>
    <row r="231" ht="15.75" customHeight="1">
      <c r="A231" s="11"/>
      <c r="B231" s="26"/>
      <c r="C231" s="33"/>
    </row>
    <row r="232" ht="15.75" customHeight="1">
      <c r="A232" s="11"/>
      <c r="B232" s="26"/>
      <c r="C232" s="33"/>
    </row>
    <row r="233" ht="15.75" customHeight="1">
      <c r="A233" s="35"/>
      <c r="B233" s="36"/>
      <c r="C233" s="37"/>
    </row>
    <row r="234" ht="15.75" customHeight="1">
      <c r="A234" s="35"/>
      <c r="B234" s="37"/>
      <c r="C234" s="37"/>
    </row>
    <row r="235" ht="15.75" customHeight="1">
      <c r="A235" s="35"/>
      <c r="B235" s="37"/>
      <c r="C235" s="37"/>
    </row>
    <row r="236" ht="15.75" customHeight="1">
      <c r="A236" s="46" t="s">
        <v>31</v>
      </c>
      <c r="B236" s="37"/>
      <c r="C236" s="37"/>
    </row>
    <row r="237" ht="15.75" customHeight="1">
      <c r="A237" s="48"/>
      <c r="B237" s="49"/>
      <c r="C237" s="20"/>
    </row>
    <row r="238" ht="15.75" customHeight="1">
      <c r="A238" s="50"/>
      <c r="C238" s="51"/>
    </row>
    <row r="239" ht="15.75" customHeight="1">
      <c r="A239" s="50"/>
      <c r="C239" s="51"/>
    </row>
    <row r="240" ht="15.75" customHeight="1">
      <c r="A240" s="50"/>
      <c r="C240" s="51"/>
    </row>
    <row r="241" ht="15.75" customHeight="1">
      <c r="A241" s="50"/>
      <c r="C241" s="51"/>
    </row>
    <row r="242" ht="15.75" customHeight="1">
      <c r="A242" s="50"/>
      <c r="C242" s="51"/>
    </row>
    <row r="243" ht="15.75" customHeight="1">
      <c r="A243" s="50"/>
      <c r="C243" s="51"/>
    </row>
    <row r="244" ht="15.75" customHeight="1">
      <c r="A244" s="50"/>
      <c r="C244" s="51"/>
    </row>
    <row r="245" ht="15.75" customHeight="1">
      <c r="A245" s="50"/>
      <c r="C245" s="51"/>
    </row>
    <row r="246" ht="15.75" customHeight="1">
      <c r="A246" s="50"/>
      <c r="C246" s="51"/>
    </row>
    <row r="247" ht="15.75" customHeight="1">
      <c r="A247" s="24"/>
      <c r="B247" s="52"/>
      <c r="C247" s="25"/>
    </row>
    <row r="248" ht="15.75" customHeight="1"/>
    <row r="249" ht="15.75" customHeight="1"/>
    <row r="250" ht="15.75" customHeight="1"/>
    <row r="251" ht="15.75" customHeight="1"/>
    <row r="252" ht="15.75" customHeight="1">
      <c r="A252" s="1"/>
      <c r="B252" s="3"/>
      <c r="C252" s="5"/>
    </row>
    <row r="253" ht="15.75" customHeight="1">
      <c r="A253" s="9" t="s">
        <v>1</v>
      </c>
      <c r="B253" s="11"/>
      <c r="C253" s="11"/>
    </row>
    <row r="254" ht="15.75" customHeight="1">
      <c r="A254" s="16"/>
      <c r="B254" s="22"/>
      <c r="C254" s="22" t="s">
        <v>4</v>
      </c>
    </row>
    <row r="255" ht="15.75" customHeight="1">
      <c r="A255" s="58"/>
      <c r="B255" s="23" t="s">
        <v>3</v>
      </c>
      <c r="C255" s="23" t="s">
        <v>9</v>
      </c>
    </row>
    <row r="256" ht="15.75" customHeight="1">
      <c r="A256" s="11"/>
      <c r="B256" s="56" t="s">
        <v>40</v>
      </c>
      <c r="C256" s="56"/>
    </row>
    <row r="257" ht="15.75" customHeight="1">
      <c r="A257" s="54"/>
      <c r="B257" s="56" t="s">
        <v>40</v>
      </c>
      <c r="C257" s="56"/>
    </row>
    <row r="258" ht="15.75" customHeight="1">
      <c r="A258" s="11"/>
      <c r="B258" s="56" t="s">
        <v>40</v>
      </c>
      <c r="C258" s="56"/>
    </row>
    <row r="259" ht="15.75" customHeight="1">
      <c r="A259" s="54"/>
      <c r="B259" s="27" t="s">
        <v>15</v>
      </c>
      <c r="C259" s="56"/>
    </row>
    <row r="260" ht="15.75" customHeight="1">
      <c r="A260" s="11"/>
      <c r="B260" s="26"/>
      <c r="C260" s="33"/>
    </row>
    <row r="261" ht="15.75" customHeight="1">
      <c r="A261" s="11"/>
      <c r="B261" s="26"/>
      <c r="C261" s="33"/>
    </row>
    <row r="262" ht="15.75" customHeight="1">
      <c r="A262" s="11"/>
      <c r="B262" s="26"/>
      <c r="C262" s="33"/>
    </row>
    <row r="263" ht="15.75" customHeight="1">
      <c r="A263" s="35"/>
      <c r="B263" s="36"/>
      <c r="C263" s="37"/>
    </row>
    <row r="264" ht="15.75" customHeight="1">
      <c r="A264" s="35"/>
      <c r="B264" s="37"/>
      <c r="C264" s="37"/>
    </row>
    <row r="265" ht="15.75" customHeight="1">
      <c r="A265" s="35"/>
      <c r="B265" s="37"/>
      <c r="C265" s="37"/>
    </row>
    <row r="266" ht="15.75" customHeight="1">
      <c r="A266" s="46" t="s">
        <v>31</v>
      </c>
      <c r="B266" s="37"/>
      <c r="C266" s="37"/>
    </row>
    <row r="267" ht="15.75" customHeight="1">
      <c r="A267" s="48"/>
      <c r="B267" s="49"/>
      <c r="C267" s="20"/>
    </row>
    <row r="268" ht="15.75" customHeight="1">
      <c r="A268" s="50"/>
      <c r="C268" s="51"/>
    </row>
    <row r="269" ht="15.75" customHeight="1">
      <c r="A269" s="50"/>
      <c r="C269" s="51"/>
    </row>
    <row r="270" ht="15.75" customHeight="1">
      <c r="A270" s="50"/>
      <c r="C270" s="51"/>
    </row>
    <row r="271" ht="15.75" customHeight="1">
      <c r="A271" s="50"/>
      <c r="C271" s="51"/>
    </row>
    <row r="272" ht="15.75" customHeight="1">
      <c r="A272" s="50"/>
      <c r="C272" s="51"/>
    </row>
    <row r="273" ht="15.75" customHeight="1">
      <c r="A273" s="50"/>
      <c r="C273" s="51"/>
    </row>
    <row r="274" ht="15.75" customHeight="1">
      <c r="A274" s="50"/>
      <c r="C274" s="51"/>
    </row>
    <row r="275" ht="15.75" customHeight="1">
      <c r="A275" s="50"/>
      <c r="C275" s="51"/>
    </row>
    <row r="276" ht="15.75" customHeight="1">
      <c r="A276" s="50"/>
      <c r="C276" s="51"/>
    </row>
    <row r="277" ht="15.75" customHeight="1">
      <c r="A277" s="24"/>
      <c r="B277" s="52"/>
      <c r="C277" s="25"/>
    </row>
    <row r="278" ht="15.75" customHeight="1"/>
    <row r="279" ht="15.75" customHeight="1"/>
    <row r="280" ht="15.75" customHeight="1"/>
    <row r="281" ht="15.75" customHeight="1">
      <c r="A281" s="1"/>
      <c r="B281" s="3"/>
      <c r="C281" s="5"/>
    </row>
    <row r="282" ht="15.75" customHeight="1">
      <c r="A282" s="9" t="s">
        <v>1</v>
      </c>
      <c r="B282" s="11"/>
      <c r="C282" s="11"/>
    </row>
    <row r="283" ht="15.75" customHeight="1">
      <c r="A283" s="16"/>
      <c r="B283" s="22"/>
      <c r="C283" s="22" t="s">
        <v>4</v>
      </c>
    </row>
    <row r="284" ht="15.75" customHeight="1">
      <c r="A284" s="58"/>
      <c r="B284" s="23" t="s">
        <v>3</v>
      </c>
      <c r="C284" s="23" t="s">
        <v>9</v>
      </c>
    </row>
    <row r="285" ht="15.75" customHeight="1">
      <c r="A285" s="11"/>
      <c r="B285" s="56" t="s">
        <v>40</v>
      </c>
      <c r="C285" s="56"/>
    </row>
    <row r="286" ht="15.75" customHeight="1">
      <c r="A286" s="54"/>
      <c r="B286" s="56" t="s">
        <v>40</v>
      </c>
      <c r="C286" s="56"/>
    </row>
    <row r="287" ht="15.75" customHeight="1">
      <c r="A287" s="11"/>
      <c r="B287" s="56" t="s">
        <v>40</v>
      </c>
      <c r="C287" s="56"/>
    </row>
    <row r="288" ht="15.75" customHeight="1">
      <c r="A288" s="54"/>
      <c r="B288" s="27" t="s">
        <v>15</v>
      </c>
      <c r="C288" s="56"/>
    </row>
    <row r="289" ht="15.75" customHeight="1">
      <c r="A289" s="11"/>
      <c r="B289" s="26"/>
      <c r="C289" s="33"/>
    </row>
    <row r="290" ht="15.75" customHeight="1">
      <c r="A290" s="11"/>
      <c r="B290" s="26"/>
      <c r="C290" s="33"/>
    </row>
    <row r="291" ht="15.75" customHeight="1">
      <c r="A291" s="11"/>
      <c r="B291" s="26"/>
      <c r="C291" s="33"/>
    </row>
    <row r="292" ht="15.75" customHeight="1">
      <c r="A292" s="35"/>
      <c r="B292" s="36"/>
      <c r="C292" s="37"/>
    </row>
    <row r="293" ht="15.75" customHeight="1">
      <c r="A293" s="35"/>
      <c r="B293" s="37"/>
      <c r="C293" s="37"/>
    </row>
    <row r="294" ht="15.75" customHeight="1">
      <c r="A294" s="35"/>
      <c r="B294" s="37"/>
      <c r="C294" s="37"/>
    </row>
    <row r="295" ht="15.75" customHeight="1">
      <c r="A295" s="46" t="s">
        <v>31</v>
      </c>
      <c r="B295" s="37"/>
      <c r="C295" s="37"/>
    </row>
    <row r="296" ht="15.75" customHeight="1">
      <c r="A296" s="48"/>
      <c r="B296" s="49"/>
      <c r="C296" s="20"/>
    </row>
    <row r="297" ht="15.75" customHeight="1">
      <c r="A297" s="50"/>
      <c r="C297" s="51"/>
    </row>
    <row r="298" ht="15.75" customHeight="1">
      <c r="A298" s="50"/>
      <c r="C298" s="51"/>
    </row>
    <row r="299" ht="15.75" customHeight="1">
      <c r="A299" s="50"/>
      <c r="C299" s="51"/>
    </row>
    <row r="300" ht="15.75" customHeight="1">
      <c r="A300" s="50"/>
      <c r="C300" s="51"/>
    </row>
    <row r="301" ht="15.75" customHeight="1">
      <c r="A301" s="50"/>
      <c r="C301" s="51"/>
    </row>
    <row r="302" ht="15.75" customHeight="1">
      <c r="A302" s="50"/>
      <c r="C302" s="51"/>
    </row>
    <row r="303" ht="15.75" customHeight="1">
      <c r="A303" s="50"/>
      <c r="C303" s="51"/>
    </row>
    <row r="304" ht="15.75" customHeight="1">
      <c r="A304" s="50"/>
      <c r="C304" s="51"/>
    </row>
    <row r="305" ht="15.75" customHeight="1">
      <c r="A305" s="50"/>
      <c r="C305" s="51"/>
    </row>
    <row r="306" ht="15.75" customHeight="1">
      <c r="A306" s="24"/>
      <c r="B306" s="52"/>
      <c r="C306" s="25"/>
    </row>
    <row r="307" ht="15.75" customHeight="1"/>
    <row r="308" ht="15.75" customHeight="1"/>
    <row r="309" ht="15.75" customHeight="1"/>
    <row r="310" ht="15.75" customHeight="1"/>
    <row r="311" ht="15.75" customHeight="1">
      <c r="A311" s="1"/>
      <c r="B311" s="3"/>
      <c r="C311" s="5"/>
    </row>
    <row r="312" ht="15.75" customHeight="1">
      <c r="A312" s="9" t="s">
        <v>1</v>
      </c>
      <c r="B312" s="11"/>
      <c r="C312" s="11"/>
    </row>
    <row r="313" ht="15.75" customHeight="1">
      <c r="A313" s="16"/>
      <c r="B313" s="22"/>
      <c r="C313" s="22" t="s">
        <v>4</v>
      </c>
    </row>
    <row r="314" ht="15.75" customHeight="1">
      <c r="A314" s="58"/>
      <c r="B314" s="23" t="s">
        <v>3</v>
      </c>
      <c r="C314" s="23" t="s">
        <v>9</v>
      </c>
    </row>
    <row r="315" ht="15.75" customHeight="1">
      <c r="A315" s="11"/>
      <c r="B315" s="56" t="s">
        <v>40</v>
      </c>
      <c r="C315" s="56"/>
    </row>
    <row r="316" ht="15.75" customHeight="1">
      <c r="A316" s="54"/>
      <c r="B316" s="56" t="s">
        <v>40</v>
      </c>
      <c r="C316" s="56"/>
    </row>
    <row r="317" ht="15.75" customHeight="1">
      <c r="A317" s="11"/>
      <c r="B317" s="56" t="s">
        <v>40</v>
      </c>
      <c r="C317" s="56"/>
    </row>
    <row r="318" ht="15.75" customHeight="1">
      <c r="A318" s="54"/>
      <c r="B318" s="27" t="s">
        <v>15</v>
      </c>
      <c r="C318" s="56"/>
    </row>
    <row r="319" ht="15.75" customHeight="1">
      <c r="A319" s="11"/>
      <c r="B319" s="26"/>
      <c r="C319" s="33"/>
    </row>
    <row r="320" ht="15.75" customHeight="1">
      <c r="A320" s="11"/>
      <c r="B320" s="26"/>
      <c r="C320" s="33"/>
    </row>
    <row r="321" ht="15.75" customHeight="1">
      <c r="A321" s="11"/>
      <c r="B321" s="26"/>
      <c r="C321" s="33"/>
    </row>
    <row r="322" ht="15.75" customHeight="1">
      <c r="A322" s="35"/>
      <c r="B322" s="36"/>
      <c r="C322" s="37"/>
    </row>
    <row r="323" ht="15.75" customHeight="1">
      <c r="A323" s="35"/>
      <c r="B323" s="37"/>
      <c r="C323" s="37"/>
    </row>
    <row r="324" ht="15.75" customHeight="1">
      <c r="A324" s="35"/>
      <c r="B324" s="37"/>
      <c r="C324" s="37"/>
    </row>
    <row r="325" ht="15.75" customHeight="1">
      <c r="A325" s="46" t="s">
        <v>31</v>
      </c>
      <c r="B325" s="37"/>
      <c r="C325" s="37"/>
    </row>
    <row r="326" ht="15.75" customHeight="1">
      <c r="A326" s="48"/>
      <c r="B326" s="49"/>
      <c r="C326" s="20"/>
    </row>
    <row r="327" ht="15.75" customHeight="1">
      <c r="A327" s="50"/>
      <c r="C327" s="51"/>
    </row>
    <row r="328" ht="15.75" customHeight="1">
      <c r="A328" s="50"/>
      <c r="C328" s="51"/>
    </row>
    <row r="329" ht="15.75" customHeight="1">
      <c r="A329" s="50"/>
      <c r="C329" s="51"/>
    </row>
    <row r="330" ht="15.75" customHeight="1">
      <c r="A330" s="50"/>
      <c r="C330" s="51"/>
    </row>
    <row r="331" ht="15.75" customHeight="1">
      <c r="A331" s="50"/>
      <c r="C331" s="51"/>
    </row>
    <row r="332" ht="15.75" customHeight="1">
      <c r="A332" s="50"/>
      <c r="C332" s="51"/>
    </row>
    <row r="333" ht="15.75" customHeight="1">
      <c r="A333" s="50"/>
      <c r="C333" s="51"/>
    </row>
    <row r="334" ht="15.75" customHeight="1">
      <c r="A334" s="50"/>
      <c r="C334" s="51"/>
    </row>
    <row r="335" ht="15.75" customHeight="1">
      <c r="A335" s="50"/>
      <c r="C335" s="51"/>
    </row>
    <row r="336" ht="15.75" customHeight="1">
      <c r="A336" s="24"/>
      <c r="B336" s="52"/>
      <c r="C336" s="25"/>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sheetData>
  <mergeCells count="47">
    <mergeCell ref="B1:C1"/>
    <mergeCell ref="A2:A3"/>
    <mergeCell ref="B2:C2"/>
    <mergeCell ref="B23:C23"/>
    <mergeCell ref="F23:G23"/>
    <mergeCell ref="A24:A25"/>
    <mergeCell ref="E24:E25"/>
    <mergeCell ref="F74:G74"/>
    <mergeCell ref="E75:E76"/>
    <mergeCell ref="A36:C39"/>
    <mergeCell ref="E36:G39"/>
    <mergeCell ref="B44:C44"/>
    <mergeCell ref="F44:G44"/>
    <mergeCell ref="A45:A46"/>
    <mergeCell ref="E45:E46"/>
    <mergeCell ref="E59:G69"/>
    <mergeCell ref="A59:C69"/>
    <mergeCell ref="B74:C74"/>
    <mergeCell ref="A75:A76"/>
    <mergeCell ref="A89:C99"/>
    <mergeCell ref="B103:C103"/>
    <mergeCell ref="A104:A105"/>
    <mergeCell ref="A118:C128"/>
    <mergeCell ref="B133:C133"/>
    <mergeCell ref="A134:A135"/>
    <mergeCell ref="A148:C158"/>
    <mergeCell ref="B163:C163"/>
    <mergeCell ref="A164:A165"/>
    <mergeCell ref="A178:C188"/>
    <mergeCell ref="F193:G193"/>
    <mergeCell ref="B193:C193"/>
    <mergeCell ref="A194:A195"/>
    <mergeCell ref="E194:E195"/>
    <mergeCell ref="A208:C218"/>
    <mergeCell ref="E208:G218"/>
    <mergeCell ref="B222:C222"/>
    <mergeCell ref="A223:A224"/>
    <mergeCell ref="B311:C311"/>
    <mergeCell ref="A312:A313"/>
    <mergeCell ref="A326:C336"/>
    <mergeCell ref="A237:C247"/>
    <mergeCell ref="B252:C252"/>
    <mergeCell ref="A253:A254"/>
    <mergeCell ref="A267:C277"/>
    <mergeCell ref="B281:C281"/>
    <mergeCell ref="A282:A283"/>
    <mergeCell ref="A296:C306"/>
  </mergeCells>
  <dataValidations>
    <dataValidation type="list" allowBlank="1" showErrorMessage="1" sqref="A106:A112">
      <formula1>"San Palomo,Bura,Amaro,Cordial de toronja,Lima,agua salina,mineral"</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3.0"/>
    <col customWidth="1" min="2" max="9" width="10.56"/>
    <col customWidth="1" min="10" max="10" width="12.0"/>
    <col customWidth="1" min="11" max="11" width="10.56"/>
    <col customWidth="1" min="12" max="12" width="40.33"/>
    <col customWidth="1" min="13" max="13" width="17.0"/>
    <col customWidth="1" min="14" max="14" width="41.22"/>
    <col customWidth="1" min="15" max="15" width="10.56"/>
    <col customWidth="1" min="16" max="16" width="24.33"/>
    <col customWidth="1" min="17" max="17" width="15.67"/>
    <col customWidth="1" min="18" max="26" width="10.56"/>
  </cols>
  <sheetData>
    <row r="1" ht="15.75" customHeight="1">
      <c r="A1" s="1"/>
      <c r="B1" s="2" t="s">
        <v>0</v>
      </c>
      <c r="C1" s="3"/>
      <c r="D1" s="4"/>
      <c r="E1" s="4"/>
      <c r="F1" s="5"/>
      <c r="G1" s="6"/>
      <c r="H1" s="6"/>
      <c r="I1" s="7"/>
      <c r="J1" s="8"/>
      <c r="M1" s="1"/>
      <c r="N1" s="3"/>
      <c r="O1" s="4"/>
      <c r="P1" s="5"/>
      <c r="Q1" s="6"/>
      <c r="R1" s="8"/>
    </row>
    <row r="2" ht="15.75" customHeight="1">
      <c r="A2" s="9" t="s">
        <v>1</v>
      </c>
      <c r="B2" s="10"/>
      <c r="C2" s="11"/>
      <c r="D2" s="11"/>
      <c r="E2" s="11"/>
      <c r="F2" s="11"/>
      <c r="G2" s="12" t="s">
        <v>2</v>
      </c>
      <c r="H2" s="13">
        <v>1.0</v>
      </c>
      <c r="I2" s="14"/>
      <c r="J2" s="15"/>
      <c r="M2" s="9" t="s">
        <v>1</v>
      </c>
      <c r="N2" s="11"/>
      <c r="O2" s="11"/>
      <c r="P2" s="11"/>
      <c r="Q2" s="13">
        <v>30.0</v>
      </c>
      <c r="R2" s="15"/>
    </row>
    <row r="3" ht="15.75" customHeight="1">
      <c r="A3" s="16"/>
      <c r="B3" s="17" t="s">
        <v>3</v>
      </c>
      <c r="C3" s="18"/>
      <c r="D3" s="17" t="s">
        <v>4</v>
      </c>
      <c r="E3" s="18"/>
      <c r="F3" s="17" t="s">
        <v>5</v>
      </c>
      <c r="G3" s="18"/>
      <c r="H3" s="19" t="s">
        <v>6</v>
      </c>
      <c r="I3" s="20"/>
      <c r="J3" s="11"/>
      <c r="M3" s="16"/>
      <c r="N3" s="22" t="s">
        <v>4</v>
      </c>
      <c r="O3" s="22"/>
      <c r="P3" s="22" t="s">
        <v>5</v>
      </c>
      <c r="Q3" s="194" t="s">
        <v>6</v>
      </c>
      <c r="R3" s="11"/>
    </row>
    <row r="4" ht="15.75" customHeight="1">
      <c r="A4" s="21" t="s">
        <v>266</v>
      </c>
      <c r="B4" s="22" t="s">
        <v>8</v>
      </c>
      <c r="C4" s="23" t="s">
        <v>3</v>
      </c>
      <c r="D4" s="23" t="s">
        <v>9</v>
      </c>
      <c r="E4" s="23" t="s">
        <v>10</v>
      </c>
      <c r="F4" s="23" t="s">
        <v>11</v>
      </c>
      <c r="G4" s="23" t="s">
        <v>12</v>
      </c>
      <c r="H4" s="24"/>
      <c r="I4" s="25"/>
      <c r="J4" s="23" t="s">
        <v>13</v>
      </c>
      <c r="M4" s="21"/>
      <c r="N4" s="23" t="s">
        <v>9</v>
      </c>
      <c r="O4" s="23" t="s">
        <v>267</v>
      </c>
      <c r="P4" s="23" t="s">
        <v>11</v>
      </c>
      <c r="Q4" s="16"/>
      <c r="R4" s="23" t="s">
        <v>13</v>
      </c>
    </row>
    <row r="5" ht="15.75" customHeight="1">
      <c r="A5" s="11" t="s">
        <v>268</v>
      </c>
      <c r="B5" s="26">
        <v>1.0</v>
      </c>
      <c r="C5" s="27" t="s">
        <v>15</v>
      </c>
      <c r="D5" s="27">
        <v>0.24</v>
      </c>
      <c r="E5" s="28">
        <f t="shared" ref="E5:E16" si="1">B5/D5</f>
        <v>4.166666667</v>
      </c>
      <c r="F5" s="29">
        <v>190.0</v>
      </c>
      <c r="G5" s="28">
        <f t="shared" ref="G5:G16" si="2">F5/E5</f>
        <v>45.6</v>
      </c>
      <c r="H5" s="30">
        <f t="shared" ref="H5:H16" si="3">($H$2*1)/E5</f>
        <v>0.24</v>
      </c>
      <c r="I5" s="31" t="str">
        <f t="shared" ref="I5:I16" si="4">C5</f>
        <v>Kg</v>
      </c>
      <c r="J5" s="32">
        <f t="shared" ref="J5:J13" si="5">H5*F5</f>
        <v>45.6</v>
      </c>
      <c r="M5" s="11" t="s">
        <v>266</v>
      </c>
      <c r="N5" s="27">
        <v>0.39</v>
      </c>
      <c r="O5" s="27">
        <v>1.0</v>
      </c>
      <c r="P5" s="29">
        <v>98.23</v>
      </c>
      <c r="Q5" s="30">
        <f t="shared" ref="Q5:Q11" si="6">($Q$2*1)/O5</f>
        <v>30</v>
      </c>
      <c r="R5" s="32">
        <f t="shared" ref="R5:R11" si="7">P5</f>
        <v>98.23</v>
      </c>
      <c r="T5" s="75">
        <v>74.14</v>
      </c>
    </row>
    <row r="6" ht="15.75" customHeight="1">
      <c r="A6" s="11" t="s">
        <v>269</v>
      </c>
      <c r="B6" s="26">
        <v>0.23</v>
      </c>
      <c r="C6" s="27" t="s">
        <v>17</v>
      </c>
      <c r="D6" s="27">
        <v>0.02</v>
      </c>
      <c r="E6" s="28">
        <f t="shared" si="1"/>
        <v>11.5</v>
      </c>
      <c r="F6" s="29">
        <v>70.0</v>
      </c>
      <c r="G6" s="28">
        <f t="shared" si="2"/>
        <v>6.086956522</v>
      </c>
      <c r="H6" s="30">
        <f t="shared" si="3"/>
        <v>0.08695652174</v>
      </c>
      <c r="I6" s="31" t="str">
        <f t="shared" si="4"/>
        <v>kg</v>
      </c>
      <c r="J6" s="32">
        <f t="shared" si="5"/>
        <v>6.086956522</v>
      </c>
      <c r="M6" s="11" t="s">
        <v>270</v>
      </c>
      <c r="N6" s="27">
        <v>0.184</v>
      </c>
      <c r="O6" s="27">
        <v>1.0</v>
      </c>
      <c r="P6" s="29">
        <v>52.72</v>
      </c>
      <c r="Q6" s="30">
        <f t="shared" si="6"/>
        <v>30</v>
      </c>
      <c r="R6" s="32">
        <f t="shared" si="7"/>
        <v>52.72</v>
      </c>
      <c r="T6" s="75">
        <v>35.0</v>
      </c>
    </row>
    <row r="7" ht="15.75" customHeight="1">
      <c r="A7" s="11" t="s">
        <v>271</v>
      </c>
      <c r="B7" s="26">
        <v>1.0</v>
      </c>
      <c r="C7" s="27" t="s">
        <v>17</v>
      </c>
      <c r="D7" s="27">
        <v>0.03</v>
      </c>
      <c r="E7" s="28">
        <f t="shared" si="1"/>
        <v>33.33333333</v>
      </c>
      <c r="F7" s="29">
        <v>200.0</v>
      </c>
      <c r="G7" s="28">
        <f t="shared" si="2"/>
        <v>6</v>
      </c>
      <c r="H7" s="30">
        <f t="shared" si="3"/>
        <v>0.03</v>
      </c>
      <c r="I7" s="31" t="str">
        <f t="shared" si="4"/>
        <v>kg</v>
      </c>
      <c r="J7" s="32">
        <f t="shared" si="5"/>
        <v>6</v>
      </c>
      <c r="M7" s="11" t="s">
        <v>272</v>
      </c>
      <c r="N7" s="27">
        <v>0.178</v>
      </c>
      <c r="O7" s="27">
        <v>1.0</v>
      </c>
      <c r="P7" s="29">
        <v>31.38</v>
      </c>
      <c r="Q7" s="30">
        <f t="shared" si="6"/>
        <v>30</v>
      </c>
      <c r="R7" s="32">
        <f t="shared" si="7"/>
        <v>31.38</v>
      </c>
      <c r="T7" s="75">
        <v>23.68</v>
      </c>
    </row>
    <row r="8" ht="15.75" customHeight="1">
      <c r="A8" s="11" t="s">
        <v>273</v>
      </c>
      <c r="B8" s="26">
        <v>1.0</v>
      </c>
      <c r="C8" s="27" t="s">
        <v>40</v>
      </c>
      <c r="D8" s="27">
        <v>0.03</v>
      </c>
      <c r="E8" s="28">
        <f t="shared" si="1"/>
        <v>33.33333333</v>
      </c>
      <c r="F8" s="29">
        <v>150.0</v>
      </c>
      <c r="G8" s="28">
        <f t="shared" si="2"/>
        <v>4.5</v>
      </c>
      <c r="H8" s="30">
        <f t="shared" si="3"/>
        <v>0.03</v>
      </c>
      <c r="I8" s="31" t="str">
        <f t="shared" si="4"/>
        <v>lt</v>
      </c>
      <c r="J8" s="32">
        <f t="shared" si="5"/>
        <v>4.5</v>
      </c>
      <c r="M8" s="11" t="s">
        <v>274</v>
      </c>
      <c r="N8" s="27">
        <v>0.1</v>
      </c>
      <c r="O8" s="27">
        <v>1.0</v>
      </c>
      <c r="P8" s="29">
        <v>35.0</v>
      </c>
      <c r="Q8" s="30">
        <f t="shared" si="6"/>
        <v>30</v>
      </c>
      <c r="R8" s="32">
        <f t="shared" si="7"/>
        <v>35</v>
      </c>
      <c r="T8" s="75">
        <v>39.79</v>
      </c>
    </row>
    <row r="9" ht="15.75" customHeight="1">
      <c r="A9" s="10" t="s">
        <v>57</v>
      </c>
      <c r="B9" s="26">
        <v>1.0</v>
      </c>
      <c r="C9" s="27" t="s">
        <v>15</v>
      </c>
      <c r="D9" s="27">
        <v>0.005</v>
      </c>
      <c r="E9" s="28">
        <f t="shared" si="1"/>
        <v>200</v>
      </c>
      <c r="F9" s="29">
        <v>8.0</v>
      </c>
      <c r="G9" s="28">
        <f t="shared" si="2"/>
        <v>0.04</v>
      </c>
      <c r="H9" s="30">
        <f t="shared" si="3"/>
        <v>0.005</v>
      </c>
      <c r="I9" s="31" t="str">
        <f t="shared" si="4"/>
        <v>Kg</v>
      </c>
      <c r="J9" s="32">
        <f t="shared" si="5"/>
        <v>0.04</v>
      </c>
      <c r="M9" s="10" t="s">
        <v>275</v>
      </c>
      <c r="N9" s="27">
        <v>1.0</v>
      </c>
      <c r="O9" s="27">
        <v>1.0</v>
      </c>
      <c r="P9" s="29">
        <v>112.0</v>
      </c>
      <c r="Q9" s="30">
        <f t="shared" si="6"/>
        <v>30</v>
      </c>
      <c r="R9" s="32">
        <f t="shared" si="7"/>
        <v>112</v>
      </c>
      <c r="T9" s="75">
        <v>88.25</v>
      </c>
    </row>
    <row r="10" ht="15.75" customHeight="1">
      <c r="A10" s="10" t="s">
        <v>276</v>
      </c>
      <c r="B10" s="26">
        <v>1.0</v>
      </c>
      <c r="C10" s="27" t="s">
        <v>17</v>
      </c>
      <c r="D10" s="27">
        <v>0.003</v>
      </c>
      <c r="E10" s="28">
        <f t="shared" si="1"/>
        <v>333.3333333</v>
      </c>
      <c r="F10" s="29">
        <v>130.0</v>
      </c>
      <c r="G10" s="28">
        <f t="shared" si="2"/>
        <v>0.39</v>
      </c>
      <c r="H10" s="30">
        <f t="shared" si="3"/>
        <v>0.003</v>
      </c>
      <c r="I10" s="31" t="str">
        <f t="shared" si="4"/>
        <v>kg</v>
      </c>
      <c r="J10" s="32">
        <f t="shared" si="5"/>
        <v>0.39</v>
      </c>
      <c r="M10" s="10" t="s">
        <v>277</v>
      </c>
      <c r="N10" s="27">
        <v>1.0</v>
      </c>
      <c r="O10" s="27">
        <v>1.0</v>
      </c>
      <c r="P10" s="29">
        <v>15.0</v>
      </c>
      <c r="Q10" s="30">
        <f t="shared" si="6"/>
        <v>30</v>
      </c>
      <c r="R10" s="32">
        <f t="shared" si="7"/>
        <v>15</v>
      </c>
      <c r="T10" s="75">
        <f>SUM(T5:T9)</f>
        <v>260.86</v>
      </c>
    </row>
    <row r="11" ht="15.75" customHeight="1">
      <c r="A11" s="11" t="s">
        <v>278</v>
      </c>
      <c r="B11" s="26">
        <v>1.0</v>
      </c>
      <c r="C11" s="27" t="s">
        <v>15</v>
      </c>
      <c r="D11" s="27">
        <v>0.015</v>
      </c>
      <c r="E11" s="28">
        <f t="shared" si="1"/>
        <v>66.66666667</v>
      </c>
      <c r="F11" s="29">
        <v>20.0</v>
      </c>
      <c r="G11" s="28">
        <f t="shared" si="2"/>
        <v>0.3</v>
      </c>
      <c r="H11" s="30">
        <f t="shared" si="3"/>
        <v>0.015</v>
      </c>
      <c r="I11" s="31" t="str">
        <f t="shared" si="4"/>
        <v>Kg</v>
      </c>
      <c r="J11" s="32">
        <f t="shared" si="5"/>
        <v>0.3</v>
      </c>
      <c r="M11" s="11" t="s">
        <v>279</v>
      </c>
      <c r="N11" s="27">
        <v>3.0</v>
      </c>
      <c r="O11" s="27">
        <v>1.0</v>
      </c>
      <c r="P11" s="29">
        <v>30.0</v>
      </c>
      <c r="Q11" s="30">
        <f t="shared" si="6"/>
        <v>30</v>
      </c>
      <c r="R11" s="32">
        <f t="shared" si="7"/>
        <v>30</v>
      </c>
    </row>
    <row r="12" ht="15.75" customHeight="1">
      <c r="A12" s="11" t="s">
        <v>280</v>
      </c>
      <c r="B12" s="26">
        <v>1.0</v>
      </c>
      <c r="C12" s="27" t="s">
        <v>15</v>
      </c>
      <c r="D12" s="27">
        <v>0.015</v>
      </c>
      <c r="E12" s="28">
        <f t="shared" si="1"/>
        <v>66.66666667</v>
      </c>
      <c r="F12" s="29">
        <v>48.0</v>
      </c>
      <c r="G12" s="28">
        <f t="shared" si="2"/>
        <v>0.72</v>
      </c>
      <c r="H12" s="30">
        <f t="shared" si="3"/>
        <v>0.015</v>
      </c>
      <c r="I12" s="31" t="str">
        <f t="shared" si="4"/>
        <v>Kg</v>
      </c>
      <c r="J12" s="32">
        <f t="shared" si="5"/>
        <v>0.72</v>
      </c>
      <c r="M12" s="11"/>
      <c r="N12" s="27"/>
      <c r="O12" s="27"/>
      <c r="P12" s="29"/>
      <c r="Q12" s="30" t="str">
        <f t="shared" ref="Q12:Q16" si="8">($Q$2*1)/#REF!</f>
        <v>#REF!</v>
      </c>
      <c r="R12" s="32"/>
    </row>
    <row r="13" ht="15.75" customHeight="1">
      <c r="A13" s="11" t="s">
        <v>281</v>
      </c>
      <c r="B13" s="26">
        <v>1.0</v>
      </c>
      <c r="C13" s="27" t="s">
        <v>15</v>
      </c>
      <c r="D13" s="27">
        <v>0.03</v>
      </c>
      <c r="E13" s="28">
        <f t="shared" si="1"/>
        <v>33.33333333</v>
      </c>
      <c r="F13" s="29">
        <v>350.0</v>
      </c>
      <c r="G13" s="28">
        <f t="shared" si="2"/>
        <v>10.5</v>
      </c>
      <c r="H13" s="30">
        <f t="shared" si="3"/>
        <v>0.03</v>
      </c>
      <c r="I13" s="31" t="str">
        <f t="shared" si="4"/>
        <v>Kg</v>
      </c>
      <c r="J13" s="32">
        <f t="shared" si="5"/>
        <v>10.5</v>
      </c>
      <c r="M13" s="11"/>
      <c r="N13" s="27"/>
      <c r="O13" s="27"/>
      <c r="P13" s="29"/>
      <c r="Q13" s="30" t="str">
        <f t="shared" si="8"/>
        <v>#REF!</v>
      </c>
      <c r="R13" s="32"/>
    </row>
    <row r="14" ht="15.75" customHeight="1">
      <c r="A14" s="11"/>
      <c r="B14" s="26">
        <v>1.0</v>
      </c>
      <c r="C14" s="26"/>
      <c r="D14" s="33"/>
      <c r="E14" s="28" t="str">
        <f t="shared" si="1"/>
        <v>#DIV/0!</v>
      </c>
      <c r="F14" s="34"/>
      <c r="G14" s="28" t="str">
        <f t="shared" si="2"/>
        <v>#DIV/0!</v>
      </c>
      <c r="H14" s="30" t="str">
        <f t="shared" si="3"/>
        <v>#DIV/0!</v>
      </c>
      <c r="I14" s="31" t="str">
        <f t="shared" si="4"/>
        <v/>
      </c>
      <c r="J14" s="32"/>
      <c r="M14" s="11"/>
      <c r="N14" s="33"/>
      <c r="O14" s="33"/>
      <c r="P14" s="34"/>
      <c r="Q14" s="30" t="str">
        <f t="shared" si="8"/>
        <v>#REF!</v>
      </c>
      <c r="R14" s="32"/>
    </row>
    <row r="15" ht="15.75" customHeight="1">
      <c r="A15" s="11"/>
      <c r="B15" s="26">
        <v>1.0</v>
      </c>
      <c r="C15" s="26"/>
      <c r="D15" s="33"/>
      <c r="E15" s="28" t="str">
        <f t="shared" si="1"/>
        <v>#DIV/0!</v>
      </c>
      <c r="F15" s="34"/>
      <c r="G15" s="28" t="str">
        <f t="shared" si="2"/>
        <v>#DIV/0!</v>
      </c>
      <c r="H15" s="30" t="str">
        <f t="shared" si="3"/>
        <v>#DIV/0!</v>
      </c>
      <c r="I15" s="31" t="str">
        <f t="shared" si="4"/>
        <v/>
      </c>
      <c r="J15" s="32"/>
      <c r="M15" s="11"/>
      <c r="N15" s="33"/>
      <c r="O15" s="33"/>
      <c r="P15" s="34"/>
      <c r="Q15" s="30" t="str">
        <f t="shared" si="8"/>
        <v>#REF!</v>
      </c>
      <c r="R15" s="32"/>
    </row>
    <row r="16" ht="15.75" customHeight="1">
      <c r="A16" s="11"/>
      <c r="B16" s="26">
        <v>1.0</v>
      </c>
      <c r="C16" s="26"/>
      <c r="D16" s="33"/>
      <c r="E16" s="28" t="str">
        <f t="shared" si="1"/>
        <v>#DIV/0!</v>
      </c>
      <c r="F16" s="34"/>
      <c r="G16" s="28" t="str">
        <f t="shared" si="2"/>
        <v>#DIV/0!</v>
      </c>
      <c r="H16" s="30" t="str">
        <f t="shared" si="3"/>
        <v>#DIV/0!</v>
      </c>
      <c r="I16" s="31" t="str">
        <f t="shared" si="4"/>
        <v/>
      </c>
      <c r="J16" s="32"/>
      <c r="M16" s="11"/>
      <c r="N16" s="33"/>
      <c r="O16" s="33"/>
      <c r="P16" s="34"/>
      <c r="Q16" s="30" t="str">
        <f t="shared" si="8"/>
        <v>#REF!</v>
      </c>
      <c r="R16" s="32"/>
    </row>
    <row r="17" ht="15.75" customHeight="1">
      <c r="A17" s="35"/>
      <c r="B17" s="36"/>
      <c r="C17" s="36" t="s">
        <v>21</v>
      </c>
      <c r="D17" s="37">
        <f>SUM(D5:D14)</f>
        <v>0.388</v>
      </c>
      <c r="E17" s="11"/>
      <c r="F17" s="38"/>
      <c r="G17" s="38"/>
      <c r="H17" s="39" t="s">
        <v>22</v>
      </c>
      <c r="I17" s="15"/>
      <c r="J17" s="28">
        <f>SUM(J5:J16)</f>
        <v>74.13695652</v>
      </c>
      <c r="M17" s="35"/>
      <c r="N17" s="37"/>
      <c r="O17" s="37"/>
      <c r="P17" s="38"/>
      <c r="Q17" s="39" t="s">
        <v>22</v>
      </c>
      <c r="R17" s="28">
        <f>SUM(R5:R16)</f>
        <v>374.33</v>
      </c>
    </row>
    <row r="18" ht="15.75" customHeight="1">
      <c r="A18" s="35"/>
      <c r="B18" s="37"/>
      <c r="C18" s="37"/>
      <c r="D18" s="37"/>
      <c r="E18" s="11"/>
      <c r="F18" s="38"/>
      <c r="G18" s="39" t="s">
        <v>23</v>
      </c>
      <c r="H18" s="40">
        <v>0.25</v>
      </c>
      <c r="I18" s="40"/>
      <c r="J18" s="28">
        <f>J17*H18</f>
        <v>18.53423913</v>
      </c>
      <c r="M18" s="35"/>
      <c r="N18" s="37"/>
      <c r="O18" s="37"/>
      <c r="P18" s="39"/>
      <c r="Q18" s="40">
        <v>1.4</v>
      </c>
      <c r="R18" s="28">
        <f>R17*Q18</f>
        <v>524.062</v>
      </c>
    </row>
    <row r="19" ht="15.75" customHeight="1">
      <c r="A19" s="35"/>
      <c r="B19" s="37"/>
      <c r="C19" s="37"/>
      <c r="D19" s="37"/>
      <c r="E19" s="11"/>
      <c r="F19" s="11"/>
      <c r="G19" s="38"/>
      <c r="H19" s="39" t="s">
        <v>24</v>
      </c>
      <c r="I19" s="15"/>
      <c r="J19" s="28">
        <f>+J17+J18</f>
        <v>92.67119565</v>
      </c>
      <c r="M19" s="35"/>
      <c r="N19" s="37"/>
      <c r="O19" s="37"/>
      <c r="P19" s="11"/>
      <c r="Q19" s="39"/>
      <c r="R19" s="28"/>
    </row>
    <row r="20" ht="15.75" customHeight="1">
      <c r="A20" s="35"/>
      <c r="B20" s="37"/>
      <c r="C20" s="37"/>
      <c r="D20" s="37"/>
      <c r="E20" s="38"/>
      <c r="F20" s="38"/>
      <c r="G20" s="39" t="s">
        <v>25</v>
      </c>
      <c r="H20" s="41">
        <v>0.06</v>
      </c>
      <c r="I20" s="40"/>
      <c r="J20" s="42">
        <f>J19*H20</f>
        <v>5.560271739</v>
      </c>
      <c r="M20" s="35"/>
      <c r="N20" s="37"/>
      <c r="O20" s="37"/>
      <c r="P20" s="39"/>
      <c r="Q20" s="41"/>
      <c r="R20" s="42"/>
    </row>
    <row r="21" ht="15.75" customHeight="1">
      <c r="A21" s="35"/>
      <c r="B21" s="37"/>
      <c r="C21" s="37"/>
      <c r="D21" s="37"/>
      <c r="E21" s="11"/>
      <c r="F21" s="43"/>
      <c r="G21" s="38"/>
      <c r="H21" s="39" t="s">
        <v>26</v>
      </c>
      <c r="I21" s="15"/>
      <c r="J21" s="28">
        <f>+J19+J20</f>
        <v>98.23146739</v>
      </c>
      <c r="M21" s="35"/>
      <c r="N21" s="37"/>
      <c r="O21" s="37"/>
      <c r="P21" s="43"/>
      <c r="Q21" s="39"/>
      <c r="R21" s="28"/>
    </row>
    <row r="22" ht="15.75" customHeight="1">
      <c r="A22" s="35"/>
      <c r="B22" s="37"/>
      <c r="C22" s="37"/>
      <c r="D22" s="37"/>
      <c r="E22" s="38"/>
      <c r="F22" s="39"/>
      <c r="G22" s="39" t="s">
        <v>27</v>
      </c>
      <c r="H22" s="44">
        <v>1.2</v>
      </c>
      <c r="I22" s="44"/>
      <c r="J22" s="28">
        <f>J21*H22</f>
        <v>117.8777609</v>
      </c>
      <c r="M22" s="35"/>
      <c r="N22" s="37"/>
      <c r="O22" s="37"/>
      <c r="P22" s="39"/>
      <c r="Q22" s="44"/>
      <c r="R22" s="28"/>
    </row>
    <row r="23" ht="15.75" customHeight="1">
      <c r="A23" s="35"/>
      <c r="B23" s="37"/>
      <c r="C23" s="37"/>
      <c r="D23" s="37"/>
      <c r="E23" s="11"/>
      <c r="F23" s="15"/>
      <c r="G23" s="38"/>
      <c r="H23" s="39" t="s">
        <v>28</v>
      </c>
      <c r="I23" s="15"/>
      <c r="J23" s="28">
        <f>+J21+J22</f>
        <v>216.1092283</v>
      </c>
      <c r="M23" s="35"/>
      <c r="N23" s="37"/>
      <c r="O23" s="37"/>
      <c r="P23" s="15"/>
      <c r="Q23" s="39"/>
      <c r="R23" s="28"/>
    </row>
    <row r="24" ht="15.75" customHeight="1">
      <c r="A24" s="35"/>
      <c r="B24" s="37"/>
      <c r="C24" s="37"/>
      <c r="D24" s="37"/>
      <c r="E24" s="11"/>
      <c r="F24" s="15"/>
      <c r="G24" s="45"/>
      <c r="H24" s="39" t="s">
        <v>29</v>
      </c>
      <c r="I24" s="15" t="s">
        <v>30</v>
      </c>
      <c r="J24" s="28">
        <f>J23/H2*1.16</f>
        <v>250.6867048</v>
      </c>
      <c r="M24" s="35"/>
      <c r="N24" s="37"/>
      <c r="O24" s="37"/>
      <c r="P24" s="15"/>
      <c r="Q24" s="39"/>
      <c r="R24" s="28"/>
    </row>
    <row r="25" ht="15.75" customHeight="1">
      <c r="A25" s="46" t="s">
        <v>31</v>
      </c>
      <c r="B25" s="37"/>
      <c r="C25" s="37"/>
      <c r="D25" s="37"/>
      <c r="E25" s="37"/>
      <c r="F25" s="37"/>
      <c r="G25" s="37"/>
      <c r="H25" s="37"/>
      <c r="I25" s="37"/>
      <c r="J25" s="47"/>
    </row>
    <row r="26" ht="15.75" customHeight="1">
      <c r="A26" s="48"/>
      <c r="B26" s="49"/>
      <c r="C26" s="49"/>
      <c r="D26" s="49"/>
      <c r="E26" s="49"/>
      <c r="F26" s="49"/>
      <c r="G26" s="49"/>
      <c r="H26" s="49"/>
      <c r="I26" s="49"/>
      <c r="J26" s="20"/>
    </row>
    <row r="27" ht="15.75" customHeight="1">
      <c r="A27" s="50"/>
      <c r="J27" s="51"/>
    </row>
    <row r="28" ht="15.75" customHeight="1">
      <c r="A28" s="50"/>
      <c r="J28" s="51"/>
    </row>
    <row r="29" ht="15.75" customHeight="1">
      <c r="A29" s="50"/>
      <c r="J29" s="51"/>
    </row>
    <row r="30" ht="15.75" customHeight="1">
      <c r="A30" s="50"/>
      <c r="J30" s="51"/>
    </row>
    <row r="31" ht="15.75" customHeight="1">
      <c r="A31" s="50"/>
      <c r="J31" s="51"/>
    </row>
    <row r="32" ht="15.75" customHeight="1">
      <c r="A32" s="50"/>
      <c r="J32" s="51"/>
    </row>
    <row r="33" ht="15.75" customHeight="1">
      <c r="A33" s="50"/>
      <c r="J33" s="51"/>
    </row>
    <row r="34" ht="15.75" customHeight="1">
      <c r="A34" s="50"/>
      <c r="J34" s="51"/>
    </row>
    <row r="35" ht="15.75" customHeight="1">
      <c r="A35" s="50"/>
      <c r="J35" s="51"/>
    </row>
    <row r="36" ht="15.75" customHeight="1">
      <c r="A36" s="24"/>
      <c r="B36" s="52"/>
      <c r="C36" s="52"/>
      <c r="D36" s="52"/>
      <c r="E36" s="52"/>
      <c r="F36" s="52"/>
      <c r="G36" s="52"/>
      <c r="H36" s="52"/>
      <c r="I36" s="52"/>
      <c r="J36" s="25"/>
    </row>
    <row r="37" ht="15.75" customHeight="1"/>
    <row r="38" ht="15.75" customHeight="1"/>
    <row r="39" ht="15.75" customHeight="1"/>
    <row r="40" ht="15.75" customHeight="1"/>
    <row r="41" ht="15.75" customHeight="1">
      <c r="A41" s="1"/>
      <c r="B41" s="2" t="s">
        <v>0</v>
      </c>
      <c r="C41" s="3"/>
      <c r="D41" s="4"/>
      <c r="E41" s="4"/>
      <c r="F41" s="5"/>
      <c r="G41" s="6"/>
      <c r="H41" s="6"/>
      <c r="I41" s="7"/>
      <c r="J41" s="8"/>
    </row>
    <row r="42" ht="15.75" customHeight="1">
      <c r="A42" s="9" t="s">
        <v>1</v>
      </c>
      <c r="B42" s="10"/>
      <c r="C42" s="11"/>
      <c r="D42" s="11"/>
      <c r="E42" s="11"/>
      <c r="F42" s="11"/>
      <c r="G42" s="12" t="s">
        <v>2</v>
      </c>
      <c r="H42" s="13">
        <v>1.0</v>
      </c>
      <c r="I42" s="14"/>
      <c r="J42" s="15"/>
    </row>
    <row r="43" ht="15.75" customHeight="1">
      <c r="A43" s="16"/>
      <c r="B43" s="17" t="s">
        <v>3</v>
      </c>
      <c r="C43" s="18"/>
      <c r="D43" s="17" t="s">
        <v>4</v>
      </c>
      <c r="E43" s="18"/>
      <c r="F43" s="17" t="s">
        <v>5</v>
      </c>
      <c r="G43" s="18"/>
      <c r="H43" s="19" t="s">
        <v>6</v>
      </c>
      <c r="I43" s="20"/>
      <c r="J43" s="11"/>
    </row>
    <row r="44" ht="15.75" customHeight="1">
      <c r="A44" s="21" t="s">
        <v>274</v>
      </c>
      <c r="B44" s="22" t="s">
        <v>8</v>
      </c>
      <c r="C44" s="23" t="s">
        <v>3</v>
      </c>
      <c r="D44" s="23" t="s">
        <v>9</v>
      </c>
      <c r="E44" s="23" t="s">
        <v>10</v>
      </c>
      <c r="F44" s="23" t="s">
        <v>11</v>
      </c>
      <c r="G44" s="23" t="s">
        <v>12</v>
      </c>
      <c r="H44" s="24"/>
      <c r="I44" s="25"/>
      <c r="J44" s="23" t="s">
        <v>13</v>
      </c>
    </row>
    <row r="45" ht="15.75" customHeight="1">
      <c r="A45" s="11" t="s">
        <v>282</v>
      </c>
      <c r="B45" s="26">
        <v>1.0</v>
      </c>
      <c r="C45" s="27" t="s">
        <v>40</v>
      </c>
      <c r="D45" s="27">
        <v>0.25</v>
      </c>
      <c r="E45" s="28">
        <f t="shared" ref="E45:E56" si="9">B45/D45</f>
        <v>4</v>
      </c>
      <c r="F45" s="29">
        <v>80.0</v>
      </c>
      <c r="G45" s="28">
        <f t="shared" ref="G45:G56" si="10">F45/E45</f>
        <v>20</v>
      </c>
      <c r="H45" s="30">
        <f t="shared" ref="H45:H52" si="11">($H$42*1)/E45</f>
        <v>0.25</v>
      </c>
      <c r="I45" s="31" t="str">
        <f t="shared" ref="I45:I56" si="12">C45</f>
        <v>lt</v>
      </c>
      <c r="J45" s="32">
        <f t="shared" ref="J45:J52" si="13">H45*F45</f>
        <v>20</v>
      </c>
    </row>
    <row r="46" ht="15.75" customHeight="1">
      <c r="A46" s="11" t="s">
        <v>283</v>
      </c>
      <c r="B46" s="26">
        <v>1.0</v>
      </c>
      <c r="C46" s="27" t="s">
        <v>17</v>
      </c>
      <c r="D46" s="27">
        <v>0.03</v>
      </c>
      <c r="E46" s="28">
        <f t="shared" si="9"/>
        <v>33.33333333</v>
      </c>
      <c r="F46" s="29">
        <v>150.0</v>
      </c>
      <c r="G46" s="28">
        <f t="shared" si="10"/>
        <v>4.5</v>
      </c>
      <c r="H46" s="30">
        <f t="shared" si="11"/>
        <v>0.03</v>
      </c>
      <c r="I46" s="31" t="str">
        <f t="shared" si="12"/>
        <v>kg</v>
      </c>
      <c r="J46" s="32">
        <f t="shared" si="13"/>
        <v>4.5</v>
      </c>
    </row>
    <row r="47" ht="15.75" customHeight="1">
      <c r="A47" s="11" t="s">
        <v>284</v>
      </c>
      <c r="B47" s="26">
        <v>1.0</v>
      </c>
      <c r="C47" s="27" t="s">
        <v>17</v>
      </c>
      <c r="D47" s="27">
        <v>0.1</v>
      </c>
      <c r="E47" s="28">
        <f t="shared" si="9"/>
        <v>10</v>
      </c>
      <c r="F47" s="29">
        <v>120.0</v>
      </c>
      <c r="G47" s="28">
        <f t="shared" si="10"/>
        <v>12</v>
      </c>
      <c r="H47" s="30">
        <f t="shared" si="11"/>
        <v>0.1</v>
      </c>
      <c r="I47" s="31" t="str">
        <f t="shared" si="12"/>
        <v>kg</v>
      </c>
      <c r="J47" s="32">
        <f t="shared" si="13"/>
        <v>12</v>
      </c>
    </row>
    <row r="48" ht="15.75" customHeight="1">
      <c r="A48" s="11" t="s">
        <v>285</v>
      </c>
      <c r="B48" s="26">
        <v>1.0</v>
      </c>
      <c r="C48" s="27" t="s">
        <v>40</v>
      </c>
      <c r="D48" s="27">
        <v>0.06</v>
      </c>
      <c r="E48" s="28">
        <f t="shared" si="9"/>
        <v>16.66666667</v>
      </c>
      <c r="F48" s="29">
        <v>460.0</v>
      </c>
      <c r="G48" s="28">
        <f t="shared" si="10"/>
        <v>27.6</v>
      </c>
      <c r="H48" s="30">
        <f t="shared" si="11"/>
        <v>0.06</v>
      </c>
      <c r="I48" s="31" t="str">
        <f t="shared" si="12"/>
        <v>lt</v>
      </c>
      <c r="J48" s="32">
        <f t="shared" si="13"/>
        <v>27.6</v>
      </c>
    </row>
    <row r="49" ht="15.75" customHeight="1">
      <c r="A49" s="10" t="s">
        <v>197</v>
      </c>
      <c r="B49" s="26">
        <v>0.5</v>
      </c>
      <c r="C49" s="27" t="s">
        <v>40</v>
      </c>
      <c r="D49" s="27">
        <v>0.04</v>
      </c>
      <c r="E49" s="28">
        <f t="shared" si="9"/>
        <v>12.5</v>
      </c>
      <c r="F49" s="29">
        <v>60.0</v>
      </c>
      <c r="G49" s="28">
        <f t="shared" si="10"/>
        <v>4.8</v>
      </c>
      <c r="H49" s="30">
        <f t="shared" si="11"/>
        <v>0.08</v>
      </c>
      <c r="I49" s="31" t="str">
        <f t="shared" si="12"/>
        <v>lt</v>
      </c>
      <c r="J49" s="32">
        <f t="shared" si="13"/>
        <v>4.8</v>
      </c>
    </row>
    <row r="50" ht="15.75" customHeight="1">
      <c r="A50" s="10" t="s">
        <v>286</v>
      </c>
      <c r="B50" s="26">
        <v>1.0</v>
      </c>
      <c r="C50" s="27" t="s">
        <v>36</v>
      </c>
      <c r="D50" s="27">
        <v>0.005</v>
      </c>
      <c r="E50" s="28">
        <f t="shared" si="9"/>
        <v>200</v>
      </c>
      <c r="F50" s="29">
        <v>100.0</v>
      </c>
      <c r="G50" s="28">
        <f t="shared" si="10"/>
        <v>0.5</v>
      </c>
      <c r="H50" s="30">
        <f t="shared" si="11"/>
        <v>0.005</v>
      </c>
      <c r="I50" s="31" t="str">
        <f t="shared" si="12"/>
        <v>Lt</v>
      </c>
      <c r="J50" s="32">
        <f t="shared" si="13"/>
        <v>0.5</v>
      </c>
    </row>
    <row r="51" ht="15.75" customHeight="1">
      <c r="A51" s="11" t="s">
        <v>57</v>
      </c>
      <c r="B51" s="26">
        <v>1.0</v>
      </c>
      <c r="C51" s="27" t="s">
        <v>15</v>
      </c>
      <c r="D51" s="27">
        <v>0.005</v>
      </c>
      <c r="E51" s="28">
        <f t="shared" si="9"/>
        <v>200</v>
      </c>
      <c r="F51" s="29">
        <v>8.0</v>
      </c>
      <c r="G51" s="28">
        <f t="shared" si="10"/>
        <v>0.04</v>
      </c>
      <c r="H51" s="30">
        <f t="shared" si="11"/>
        <v>0.005</v>
      </c>
      <c r="I51" s="31" t="str">
        <f t="shared" si="12"/>
        <v>Kg</v>
      </c>
      <c r="J51" s="32">
        <f t="shared" si="13"/>
        <v>0.04</v>
      </c>
    </row>
    <row r="52" ht="15.75" customHeight="1">
      <c r="A52" s="11" t="s">
        <v>276</v>
      </c>
      <c r="B52" s="26">
        <v>1.0</v>
      </c>
      <c r="C52" s="27" t="s">
        <v>15</v>
      </c>
      <c r="D52" s="27">
        <v>0.003</v>
      </c>
      <c r="E52" s="28">
        <f t="shared" si="9"/>
        <v>333.3333333</v>
      </c>
      <c r="F52" s="29">
        <v>130.0</v>
      </c>
      <c r="G52" s="28">
        <f t="shared" si="10"/>
        <v>0.39</v>
      </c>
      <c r="H52" s="30">
        <f t="shared" si="11"/>
        <v>0.003</v>
      </c>
      <c r="I52" s="31" t="str">
        <f t="shared" si="12"/>
        <v>Kg</v>
      </c>
      <c r="J52" s="32">
        <f t="shared" si="13"/>
        <v>0.39</v>
      </c>
    </row>
    <row r="53" ht="15.75" customHeight="1">
      <c r="A53" s="11"/>
      <c r="B53" s="26">
        <v>1.0</v>
      </c>
      <c r="C53" s="27" t="s">
        <v>15</v>
      </c>
      <c r="D53" s="27"/>
      <c r="E53" s="28" t="str">
        <f t="shared" si="9"/>
        <v>#DIV/0!</v>
      </c>
      <c r="F53" s="29"/>
      <c r="G53" s="28" t="str">
        <f t="shared" si="10"/>
        <v>#DIV/0!</v>
      </c>
      <c r="H53" s="30" t="str">
        <f t="shared" ref="H53:H56" si="14">($H$2*1)/E53</f>
        <v>#DIV/0!</v>
      </c>
      <c r="I53" s="31" t="str">
        <f t="shared" si="12"/>
        <v>Kg</v>
      </c>
      <c r="J53" s="32"/>
    </row>
    <row r="54" ht="15.75" customHeight="1">
      <c r="A54" s="11"/>
      <c r="B54" s="26">
        <v>1.0</v>
      </c>
      <c r="C54" s="26" t="s">
        <v>17</v>
      </c>
      <c r="D54" s="33"/>
      <c r="E54" s="28" t="str">
        <f t="shared" si="9"/>
        <v>#DIV/0!</v>
      </c>
      <c r="F54" s="34"/>
      <c r="G54" s="28" t="str">
        <f t="shared" si="10"/>
        <v>#DIV/0!</v>
      </c>
      <c r="H54" s="30" t="str">
        <f t="shared" si="14"/>
        <v>#DIV/0!</v>
      </c>
      <c r="I54" s="31" t="str">
        <f t="shared" si="12"/>
        <v>kg</v>
      </c>
      <c r="J54" s="32"/>
    </row>
    <row r="55" ht="15.75" customHeight="1">
      <c r="A55" s="11"/>
      <c r="B55" s="26">
        <v>1.0</v>
      </c>
      <c r="C55" s="26"/>
      <c r="D55" s="33"/>
      <c r="E55" s="28" t="str">
        <f t="shared" si="9"/>
        <v>#DIV/0!</v>
      </c>
      <c r="F55" s="34"/>
      <c r="G55" s="28" t="str">
        <f t="shared" si="10"/>
        <v>#DIV/0!</v>
      </c>
      <c r="H55" s="30" t="str">
        <f t="shared" si="14"/>
        <v>#DIV/0!</v>
      </c>
      <c r="I55" s="31" t="str">
        <f t="shared" si="12"/>
        <v/>
      </c>
      <c r="J55" s="32"/>
    </row>
    <row r="56" ht="15.75" customHeight="1">
      <c r="A56" s="11"/>
      <c r="B56" s="26">
        <v>1.0</v>
      </c>
      <c r="C56" s="26"/>
      <c r="D56" s="33"/>
      <c r="E56" s="28" t="str">
        <f t="shared" si="9"/>
        <v>#DIV/0!</v>
      </c>
      <c r="F56" s="34"/>
      <c r="G56" s="28" t="str">
        <f t="shared" si="10"/>
        <v>#DIV/0!</v>
      </c>
      <c r="H56" s="30" t="str">
        <f t="shared" si="14"/>
        <v>#DIV/0!</v>
      </c>
      <c r="I56" s="31" t="str">
        <f t="shared" si="12"/>
        <v/>
      </c>
      <c r="J56" s="32"/>
    </row>
    <row r="57" ht="15.75" customHeight="1">
      <c r="A57" s="35"/>
      <c r="B57" s="36"/>
      <c r="C57" s="36" t="s">
        <v>21</v>
      </c>
      <c r="D57" s="37">
        <f>SUM(D45:D54)</f>
        <v>0.493</v>
      </c>
      <c r="E57" s="11"/>
      <c r="F57" s="38"/>
      <c r="G57" s="38"/>
      <c r="H57" s="39" t="s">
        <v>22</v>
      </c>
      <c r="I57" s="15"/>
      <c r="J57" s="28">
        <f>SUM(J45:J56)</f>
        <v>69.83</v>
      </c>
    </row>
    <row r="58" ht="15.75" customHeight="1">
      <c r="A58" s="35"/>
      <c r="B58" s="37"/>
      <c r="C58" s="37"/>
      <c r="D58" s="37"/>
      <c r="E58" s="11"/>
      <c r="F58" s="38"/>
      <c r="G58" s="39" t="s">
        <v>23</v>
      </c>
      <c r="H58" s="40">
        <v>0.25</v>
      </c>
      <c r="I58" s="40"/>
      <c r="J58" s="28">
        <f>J57*H58</f>
        <v>17.4575</v>
      </c>
    </row>
    <row r="59" ht="15.75" customHeight="1">
      <c r="A59" s="35"/>
      <c r="B59" s="37"/>
      <c r="C59" s="37"/>
      <c r="D59" s="37"/>
      <c r="E59" s="11"/>
      <c r="F59" s="11"/>
      <c r="G59" s="38"/>
      <c r="H59" s="39" t="s">
        <v>24</v>
      </c>
      <c r="I59" s="15"/>
      <c r="J59" s="28">
        <f>+J57+J58</f>
        <v>87.2875</v>
      </c>
    </row>
    <row r="60" ht="15.75" customHeight="1">
      <c r="A60" s="35"/>
      <c r="B60" s="37"/>
      <c r="C60" s="37"/>
      <c r="D60" s="37"/>
      <c r="E60" s="38"/>
      <c r="F60" s="38"/>
      <c r="G60" s="39" t="s">
        <v>25</v>
      </c>
      <c r="H60" s="41">
        <v>0.06</v>
      </c>
      <c r="I60" s="40"/>
      <c r="J60" s="42">
        <f>J59*H60</f>
        <v>5.23725</v>
      </c>
    </row>
    <row r="61" ht="15.75" customHeight="1">
      <c r="A61" s="35"/>
      <c r="B61" s="37"/>
      <c r="C61" s="37"/>
      <c r="D61" s="37"/>
      <c r="E61" s="11"/>
      <c r="F61" s="43"/>
      <c r="G61" s="38"/>
      <c r="H61" s="39" t="s">
        <v>26</v>
      </c>
      <c r="I61" s="15"/>
      <c r="J61" s="28">
        <f>+J59+J60</f>
        <v>92.52475</v>
      </c>
    </row>
    <row r="62" ht="15.75" customHeight="1">
      <c r="A62" s="35"/>
      <c r="B62" s="37"/>
      <c r="C62" s="37"/>
      <c r="D62" s="37"/>
      <c r="E62" s="38"/>
      <c r="F62" s="39"/>
      <c r="G62" s="39" t="s">
        <v>27</v>
      </c>
      <c r="H62" s="44">
        <v>1.2</v>
      </c>
      <c r="I62" s="44"/>
      <c r="J62" s="28">
        <f>J61*H62</f>
        <v>111.0297</v>
      </c>
    </row>
    <row r="63" ht="15.75" customHeight="1">
      <c r="A63" s="35"/>
      <c r="B63" s="37"/>
      <c r="C63" s="37"/>
      <c r="D63" s="37"/>
      <c r="E63" s="11"/>
      <c r="F63" s="15"/>
      <c r="G63" s="38"/>
      <c r="H63" s="39" t="s">
        <v>28</v>
      </c>
      <c r="I63" s="15"/>
      <c r="J63" s="28">
        <f>+J61+J62</f>
        <v>203.55445</v>
      </c>
    </row>
    <row r="64" ht="15.75" customHeight="1">
      <c r="A64" s="35"/>
      <c r="B64" s="37"/>
      <c r="C64" s="37"/>
      <c r="D64" s="37"/>
      <c r="E64" s="11"/>
      <c r="F64" s="15"/>
      <c r="G64" s="45"/>
      <c r="H64" s="39" t="s">
        <v>29</v>
      </c>
      <c r="I64" s="15" t="s">
        <v>30</v>
      </c>
      <c r="J64" s="28">
        <f>J63/H42*1.16</f>
        <v>236.123162</v>
      </c>
    </row>
    <row r="65" ht="15.75" customHeight="1">
      <c r="A65" s="46" t="s">
        <v>31</v>
      </c>
      <c r="B65" s="37"/>
      <c r="C65" s="37"/>
      <c r="D65" s="37"/>
      <c r="E65" s="37"/>
      <c r="F65" s="37"/>
      <c r="G65" s="37"/>
      <c r="H65" s="37"/>
      <c r="I65" s="37"/>
      <c r="J65" s="47"/>
    </row>
    <row r="66" ht="15.75" customHeight="1">
      <c r="A66" s="48"/>
      <c r="B66" s="49"/>
      <c r="C66" s="49"/>
      <c r="D66" s="49"/>
      <c r="E66" s="49"/>
      <c r="F66" s="49"/>
      <c r="G66" s="49"/>
      <c r="H66" s="49"/>
      <c r="I66" s="49"/>
      <c r="J66" s="20"/>
    </row>
    <row r="67" ht="15.75" customHeight="1">
      <c r="A67" s="50"/>
      <c r="J67" s="51"/>
    </row>
    <row r="68" ht="15.75" customHeight="1">
      <c r="A68" s="50"/>
      <c r="J68" s="51"/>
    </row>
    <row r="69" ht="15.75" customHeight="1">
      <c r="A69" s="50"/>
      <c r="J69" s="51"/>
    </row>
    <row r="70" ht="15.75" customHeight="1">
      <c r="A70" s="50"/>
      <c r="J70" s="51"/>
    </row>
    <row r="71" ht="15.75" customHeight="1">
      <c r="A71" s="50"/>
      <c r="J71" s="51"/>
    </row>
    <row r="72" ht="15.75" customHeight="1">
      <c r="A72" s="50"/>
      <c r="J72" s="51"/>
    </row>
    <row r="73" ht="15.75" customHeight="1">
      <c r="A73" s="50"/>
      <c r="J73" s="51"/>
    </row>
    <row r="74" ht="15.75" customHeight="1">
      <c r="A74" s="50"/>
      <c r="J74" s="51"/>
    </row>
    <row r="75" ht="15.75" customHeight="1">
      <c r="A75" s="50"/>
      <c r="J75" s="51"/>
    </row>
    <row r="76" ht="15.75" customHeight="1">
      <c r="A76" s="24"/>
      <c r="B76" s="52"/>
      <c r="C76" s="52"/>
      <c r="D76" s="52"/>
      <c r="E76" s="52"/>
      <c r="F76" s="52"/>
      <c r="G76" s="52"/>
      <c r="H76" s="52"/>
      <c r="I76" s="52"/>
      <c r="J76" s="25"/>
    </row>
    <row r="77" ht="15.75" customHeight="1"/>
    <row r="78" ht="15.75" customHeight="1"/>
    <row r="79" ht="15.75" customHeight="1"/>
    <row r="80" ht="15.75" customHeight="1"/>
    <row r="81" ht="15.75" customHeight="1"/>
    <row r="82" ht="15.75" customHeight="1"/>
    <row r="83" ht="15.75" customHeight="1">
      <c r="A83" s="1"/>
      <c r="B83" s="2" t="s">
        <v>0</v>
      </c>
      <c r="C83" s="3"/>
      <c r="D83" s="4"/>
      <c r="E83" s="4"/>
      <c r="F83" s="5"/>
      <c r="G83" s="6"/>
      <c r="H83" s="6"/>
      <c r="I83" s="7"/>
      <c r="J83" s="8"/>
    </row>
    <row r="84" ht="15.75" customHeight="1">
      <c r="A84" s="9" t="s">
        <v>1</v>
      </c>
      <c r="B84" s="10"/>
      <c r="C84" s="11"/>
      <c r="D84" s="11"/>
      <c r="E84" s="11"/>
      <c r="F84" s="11"/>
      <c r="G84" s="12" t="s">
        <v>2</v>
      </c>
      <c r="H84" s="13">
        <v>1.0</v>
      </c>
      <c r="I84" s="14"/>
      <c r="J84" s="15"/>
    </row>
    <row r="85" ht="15.75" customHeight="1">
      <c r="A85" s="16"/>
      <c r="B85" s="17" t="s">
        <v>3</v>
      </c>
      <c r="C85" s="18"/>
      <c r="D85" s="17" t="s">
        <v>4</v>
      </c>
      <c r="E85" s="18"/>
      <c r="F85" s="17" t="s">
        <v>5</v>
      </c>
      <c r="G85" s="18"/>
      <c r="H85" s="19" t="s">
        <v>6</v>
      </c>
      <c r="I85" s="20"/>
      <c r="J85" s="11"/>
    </row>
    <row r="86" ht="15.75" customHeight="1">
      <c r="A86" s="21" t="s">
        <v>287</v>
      </c>
      <c r="B86" s="22" t="s">
        <v>8</v>
      </c>
      <c r="C86" s="23" t="s">
        <v>3</v>
      </c>
      <c r="D86" s="23" t="s">
        <v>9</v>
      </c>
      <c r="E86" s="23" t="s">
        <v>10</v>
      </c>
      <c r="F86" s="23" t="s">
        <v>11</v>
      </c>
      <c r="G86" s="23" t="s">
        <v>12</v>
      </c>
      <c r="H86" s="24"/>
      <c r="I86" s="25"/>
      <c r="J86" s="23" t="s">
        <v>13</v>
      </c>
    </row>
    <row r="87" ht="15.75" customHeight="1">
      <c r="A87" s="11" t="s">
        <v>287</v>
      </c>
      <c r="B87" s="26">
        <v>1.0</v>
      </c>
      <c r="C87" s="27" t="s">
        <v>15</v>
      </c>
      <c r="D87" s="27">
        <v>0.15</v>
      </c>
      <c r="E87" s="28">
        <f t="shared" ref="E87:E98" si="15">B87/D87</f>
        <v>6.666666667</v>
      </c>
      <c r="F87" s="29">
        <v>35.0</v>
      </c>
      <c r="G87" s="28">
        <f t="shared" ref="G87:G98" si="16">F87/E87</f>
        <v>5.25</v>
      </c>
      <c r="H87" s="30">
        <f t="shared" ref="H87:H92" si="17">($H$84*1)/E87</f>
        <v>0.15</v>
      </c>
      <c r="I87" s="31" t="str">
        <f t="shared" ref="I87:I98" si="18">C87</f>
        <v>Kg</v>
      </c>
      <c r="J87" s="32">
        <f t="shared" ref="J87:J92" si="19">H87*F87</f>
        <v>5.25</v>
      </c>
    </row>
    <row r="88" ht="15.75" customHeight="1">
      <c r="A88" s="11" t="s">
        <v>123</v>
      </c>
      <c r="B88" s="26">
        <v>0.05</v>
      </c>
      <c r="C88" s="27" t="s">
        <v>17</v>
      </c>
      <c r="D88" s="27">
        <v>0.01</v>
      </c>
      <c r="E88" s="28">
        <f t="shared" si="15"/>
        <v>5</v>
      </c>
      <c r="F88" s="29">
        <v>45.0</v>
      </c>
      <c r="G88" s="28">
        <f t="shared" si="16"/>
        <v>9</v>
      </c>
      <c r="H88" s="30">
        <f t="shared" si="17"/>
        <v>0.2</v>
      </c>
      <c r="I88" s="31" t="str">
        <f t="shared" si="18"/>
        <v>kg</v>
      </c>
      <c r="J88" s="32">
        <f t="shared" si="19"/>
        <v>9</v>
      </c>
    </row>
    <row r="89" ht="15.75" customHeight="1">
      <c r="A89" s="11" t="s">
        <v>283</v>
      </c>
      <c r="B89" s="26">
        <v>1.0</v>
      </c>
      <c r="C89" s="27" t="s">
        <v>17</v>
      </c>
      <c r="D89" s="27">
        <v>0.03</v>
      </c>
      <c r="E89" s="28">
        <f t="shared" si="15"/>
        <v>33.33333333</v>
      </c>
      <c r="F89" s="29">
        <v>150.0</v>
      </c>
      <c r="G89" s="28">
        <f t="shared" si="16"/>
        <v>4.5</v>
      </c>
      <c r="H89" s="30">
        <f t="shared" si="17"/>
        <v>0.03</v>
      </c>
      <c r="I89" s="31" t="str">
        <f t="shared" si="18"/>
        <v>kg</v>
      </c>
      <c r="J89" s="32">
        <f t="shared" si="19"/>
        <v>4.5</v>
      </c>
    </row>
    <row r="90" ht="15.75" customHeight="1">
      <c r="A90" s="11" t="s">
        <v>273</v>
      </c>
      <c r="B90" s="26">
        <v>1.0</v>
      </c>
      <c r="C90" s="27" t="s">
        <v>40</v>
      </c>
      <c r="D90" s="27">
        <v>0.03</v>
      </c>
      <c r="E90" s="28">
        <f t="shared" si="15"/>
        <v>33.33333333</v>
      </c>
      <c r="F90" s="29">
        <v>150.0</v>
      </c>
      <c r="G90" s="28">
        <f t="shared" si="16"/>
        <v>4.5</v>
      </c>
      <c r="H90" s="30">
        <f t="shared" si="17"/>
        <v>0.03</v>
      </c>
      <c r="I90" s="31" t="str">
        <f t="shared" si="18"/>
        <v>lt</v>
      </c>
      <c r="J90" s="32">
        <f t="shared" si="19"/>
        <v>4.5</v>
      </c>
    </row>
    <row r="91" ht="15.75" customHeight="1">
      <c r="A91" s="10" t="s">
        <v>57</v>
      </c>
      <c r="B91" s="26">
        <v>1.0</v>
      </c>
      <c r="C91" s="27" t="s">
        <v>15</v>
      </c>
      <c r="D91" s="27">
        <v>0.005</v>
      </c>
      <c r="E91" s="28">
        <f t="shared" si="15"/>
        <v>200</v>
      </c>
      <c r="F91" s="29">
        <v>8.0</v>
      </c>
      <c r="G91" s="28">
        <f t="shared" si="16"/>
        <v>0.04</v>
      </c>
      <c r="H91" s="30">
        <f t="shared" si="17"/>
        <v>0.005</v>
      </c>
      <c r="I91" s="31" t="str">
        <f t="shared" si="18"/>
        <v>Kg</v>
      </c>
      <c r="J91" s="32">
        <f t="shared" si="19"/>
        <v>0.04</v>
      </c>
    </row>
    <row r="92" ht="15.75" customHeight="1">
      <c r="A92" s="10" t="s">
        <v>276</v>
      </c>
      <c r="B92" s="26">
        <v>1.0</v>
      </c>
      <c r="C92" s="27" t="s">
        <v>17</v>
      </c>
      <c r="D92" s="27">
        <v>0.003</v>
      </c>
      <c r="E92" s="28">
        <f t="shared" si="15"/>
        <v>333.3333333</v>
      </c>
      <c r="F92" s="29">
        <v>130.0</v>
      </c>
      <c r="G92" s="28">
        <f t="shared" si="16"/>
        <v>0.39</v>
      </c>
      <c r="H92" s="30">
        <f t="shared" si="17"/>
        <v>0.003</v>
      </c>
      <c r="I92" s="31" t="str">
        <f t="shared" si="18"/>
        <v>kg</v>
      </c>
      <c r="J92" s="32">
        <f t="shared" si="19"/>
        <v>0.39</v>
      </c>
    </row>
    <row r="93" ht="15.75" customHeight="1">
      <c r="A93" s="11"/>
      <c r="B93" s="26">
        <v>1.0</v>
      </c>
      <c r="C93" s="27" t="s">
        <v>15</v>
      </c>
      <c r="D93" s="27"/>
      <c r="E93" s="28" t="str">
        <f t="shared" si="15"/>
        <v>#DIV/0!</v>
      </c>
      <c r="F93" s="29"/>
      <c r="G93" s="28" t="str">
        <f t="shared" si="16"/>
        <v>#DIV/0!</v>
      </c>
      <c r="H93" s="30" t="str">
        <f t="shared" ref="H93:H98" si="20">($H$2*1)/E93</f>
        <v>#DIV/0!</v>
      </c>
      <c r="I93" s="31" t="str">
        <f t="shared" si="18"/>
        <v>Kg</v>
      </c>
      <c r="J93" s="32"/>
    </row>
    <row r="94" ht="15.75" customHeight="1">
      <c r="A94" s="11"/>
      <c r="B94" s="26">
        <v>1.0</v>
      </c>
      <c r="C94" s="27" t="s">
        <v>15</v>
      </c>
      <c r="D94" s="27"/>
      <c r="E94" s="28" t="str">
        <f t="shared" si="15"/>
        <v>#DIV/0!</v>
      </c>
      <c r="F94" s="29"/>
      <c r="G94" s="28" t="str">
        <f t="shared" si="16"/>
        <v>#DIV/0!</v>
      </c>
      <c r="H94" s="30" t="str">
        <f t="shared" si="20"/>
        <v>#DIV/0!</v>
      </c>
      <c r="I94" s="31" t="str">
        <f t="shared" si="18"/>
        <v>Kg</v>
      </c>
      <c r="J94" s="32"/>
    </row>
    <row r="95" ht="15.75" customHeight="1">
      <c r="A95" s="11"/>
      <c r="B95" s="26">
        <v>1.0</v>
      </c>
      <c r="C95" s="27" t="s">
        <v>15</v>
      </c>
      <c r="D95" s="27"/>
      <c r="E95" s="28" t="str">
        <f t="shared" si="15"/>
        <v>#DIV/0!</v>
      </c>
      <c r="F95" s="29"/>
      <c r="G95" s="28" t="str">
        <f t="shared" si="16"/>
        <v>#DIV/0!</v>
      </c>
      <c r="H95" s="30" t="str">
        <f t="shared" si="20"/>
        <v>#DIV/0!</v>
      </c>
      <c r="I95" s="31" t="str">
        <f t="shared" si="18"/>
        <v>Kg</v>
      </c>
      <c r="J95" s="32"/>
    </row>
    <row r="96" ht="15.75" customHeight="1">
      <c r="A96" s="11"/>
      <c r="B96" s="26">
        <v>1.0</v>
      </c>
      <c r="C96" s="26" t="s">
        <v>17</v>
      </c>
      <c r="D96" s="33"/>
      <c r="E96" s="28" t="str">
        <f t="shared" si="15"/>
        <v>#DIV/0!</v>
      </c>
      <c r="F96" s="34"/>
      <c r="G96" s="28" t="str">
        <f t="shared" si="16"/>
        <v>#DIV/0!</v>
      </c>
      <c r="H96" s="30" t="str">
        <f t="shared" si="20"/>
        <v>#DIV/0!</v>
      </c>
      <c r="I96" s="31" t="str">
        <f t="shared" si="18"/>
        <v>kg</v>
      </c>
      <c r="J96" s="32"/>
    </row>
    <row r="97" ht="15.75" customHeight="1">
      <c r="A97" s="11"/>
      <c r="B97" s="26">
        <v>1.0</v>
      </c>
      <c r="C97" s="26"/>
      <c r="D97" s="33"/>
      <c r="E97" s="28" t="str">
        <f t="shared" si="15"/>
        <v>#DIV/0!</v>
      </c>
      <c r="F97" s="34"/>
      <c r="G97" s="28" t="str">
        <f t="shared" si="16"/>
        <v>#DIV/0!</v>
      </c>
      <c r="H97" s="30" t="str">
        <f t="shared" si="20"/>
        <v>#DIV/0!</v>
      </c>
      <c r="I97" s="31" t="str">
        <f t="shared" si="18"/>
        <v/>
      </c>
      <c r="J97" s="32"/>
    </row>
    <row r="98" ht="15.75" customHeight="1">
      <c r="A98" s="11"/>
      <c r="B98" s="26">
        <v>1.0</v>
      </c>
      <c r="C98" s="26"/>
      <c r="D98" s="33"/>
      <c r="E98" s="28" t="str">
        <f t="shared" si="15"/>
        <v>#DIV/0!</v>
      </c>
      <c r="F98" s="34"/>
      <c r="G98" s="28" t="str">
        <f t="shared" si="16"/>
        <v>#DIV/0!</v>
      </c>
      <c r="H98" s="30" t="str">
        <f t="shared" si="20"/>
        <v>#DIV/0!</v>
      </c>
      <c r="I98" s="31" t="str">
        <f t="shared" si="18"/>
        <v/>
      </c>
      <c r="J98" s="32"/>
    </row>
    <row r="99" ht="15.75" customHeight="1">
      <c r="A99" s="35"/>
      <c r="B99" s="36"/>
      <c r="C99" s="36" t="s">
        <v>21</v>
      </c>
      <c r="D99" s="37">
        <f>SUM(D87:D96)</f>
        <v>0.228</v>
      </c>
      <c r="E99" s="11"/>
      <c r="F99" s="38"/>
      <c r="G99" s="38"/>
      <c r="H99" s="39" t="s">
        <v>22</v>
      </c>
      <c r="I99" s="15"/>
      <c r="J99" s="28">
        <f>SUM(J87:J98)</f>
        <v>23.68</v>
      </c>
    </row>
    <row r="100" ht="15.75" customHeight="1">
      <c r="A100" s="35"/>
      <c r="B100" s="37"/>
      <c r="C100" s="37"/>
      <c r="D100" s="37"/>
      <c r="E100" s="11"/>
      <c r="F100" s="38"/>
      <c r="G100" s="39" t="s">
        <v>23</v>
      </c>
      <c r="H100" s="40">
        <v>0.25</v>
      </c>
      <c r="I100" s="40"/>
      <c r="J100" s="28">
        <f>J99*H100</f>
        <v>5.92</v>
      </c>
    </row>
    <row r="101" ht="15.75" customHeight="1">
      <c r="A101" s="35"/>
      <c r="B101" s="37"/>
      <c r="C101" s="37"/>
      <c r="D101" s="37"/>
      <c r="E101" s="11"/>
      <c r="F101" s="11"/>
      <c r="G101" s="38"/>
      <c r="H101" s="39" t="s">
        <v>24</v>
      </c>
      <c r="I101" s="15"/>
      <c r="J101" s="28">
        <f>+J99+J100</f>
        <v>29.6</v>
      </c>
    </row>
    <row r="102" ht="15.75" customHeight="1">
      <c r="A102" s="35"/>
      <c r="B102" s="37"/>
      <c r="C102" s="37"/>
      <c r="D102" s="37"/>
      <c r="E102" s="38"/>
      <c r="F102" s="38"/>
      <c r="G102" s="39" t="s">
        <v>25</v>
      </c>
      <c r="H102" s="41">
        <v>0.06</v>
      </c>
      <c r="I102" s="40"/>
      <c r="J102" s="42">
        <f>J101*H102</f>
        <v>1.776</v>
      </c>
    </row>
    <row r="103" ht="15.75" customHeight="1">
      <c r="A103" s="35"/>
      <c r="B103" s="37"/>
      <c r="C103" s="37"/>
      <c r="D103" s="37"/>
      <c r="E103" s="11"/>
      <c r="F103" s="43"/>
      <c r="G103" s="38"/>
      <c r="H103" s="39" t="s">
        <v>26</v>
      </c>
      <c r="I103" s="15"/>
      <c r="J103" s="28">
        <f>+J101+J102</f>
        <v>31.376</v>
      </c>
    </row>
    <row r="104" ht="15.75" customHeight="1">
      <c r="A104" s="35"/>
      <c r="B104" s="37"/>
      <c r="C104" s="37"/>
      <c r="D104" s="37"/>
      <c r="E104" s="38"/>
      <c r="F104" s="39"/>
      <c r="G104" s="39" t="s">
        <v>27</v>
      </c>
      <c r="H104" s="44">
        <v>1.2</v>
      </c>
      <c r="I104" s="44"/>
      <c r="J104" s="28">
        <f>J103*H104</f>
        <v>37.6512</v>
      </c>
    </row>
    <row r="105" ht="15.75" customHeight="1">
      <c r="A105" s="35"/>
      <c r="B105" s="37"/>
      <c r="C105" s="37"/>
      <c r="D105" s="37"/>
      <c r="E105" s="11"/>
      <c r="F105" s="15"/>
      <c r="G105" s="38"/>
      <c r="H105" s="39" t="s">
        <v>28</v>
      </c>
      <c r="I105" s="15"/>
      <c r="J105" s="28">
        <f>+J103+J104</f>
        <v>69.0272</v>
      </c>
    </row>
    <row r="106" ht="15.75" customHeight="1">
      <c r="A106" s="35"/>
      <c r="B106" s="37"/>
      <c r="C106" s="37"/>
      <c r="D106" s="37"/>
      <c r="E106" s="11"/>
      <c r="F106" s="15"/>
      <c r="G106" s="45"/>
      <c r="H106" s="39" t="s">
        <v>29</v>
      </c>
      <c r="I106" s="15" t="s">
        <v>30</v>
      </c>
      <c r="J106" s="28">
        <f>J105/H84*1.16</f>
        <v>80.071552</v>
      </c>
    </row>
    <row r="107" ht="15.75" customHeight="1">
      <c r="A107" s="46" t="s">
        <v>31</v>
      </c>
      <c r="B107" s="37"/>
      <c r="C107" s="37"/>
      <c r="D107" s="37"/>
      <c r="E107" s="37"/>
      <c r="F107" s="37"/>
      <c r="G107" s="37"/>
      <c r="H107" s="37"/>
      <c r="I107" s="37"/>
      <c r="J107" s="47"/>
    </row>
    <row r="108" ht="15.75" customHeight="1">
      <c r="A108" s="48"/>
      <c r="B108" s="49"/>
      <c r="C108" s="49"/>
      <c r="D108" s="49"/>
      <c r="E108" s="49"/>
      <c r="F108" s="49"/>
      <c r="G108" s="49"/>
      <c r="H108" s="49"/>
      <c r="I108" s="49"/>
      <c r="J108" s="20"/>
    </row>
    <row r="109" ht="15.75" customHeight="1">
      <c r="A109" s="50"/>
      <c r="J109" s="51"/>
    </row>
    <row r="110" ht="15.75" customHeight="1">
      <c r="A110" s="50"/>
      <c r="J110" s="51"/>
    </row>
    <row r="111" ht="15.75" customHeight="1">
      <c r="A111" s="50"/>
      <c r="J111" s="51"/>
    </row>
    <row r="112" ht="15.75" customHeight="1">
      <c r="A112" s="50"/>
      <c r="J112" s="51"/>
    </row>
    <row r="113" ht="15.75" customHeight="1">
      <c r="A113" s="50"/>
      <c r="J113" s="51"/>
    </row>
    <row r="114" ht="15.75" customHeight="1">
      <c r="A114" s="50"/>
      <c r="J114" s="51"/>
    </row>
    <row r="115" ht="15.75" customHeight="1">
      <c r="A115" s="50"/>
      <c r="J115" s="51"/>
    </row>
    <row r="116" ht="15.75" customHeight="1">
      <c r="A116" s="50"/>
      <c r="J116" s="51"/>
    </row>
    <row r="117" ht="15.75" customHeight="1">
      <c r="A117" s="50"/>
      <c r="J117" s="51"/>
    </row>
    <row r="118" ht="15.75" customHeight="1">
      <c r="A118" s="24"/>
      <c r="B118" s="52"/>
      <c r="C118" s="52"/>
      <c r="D118" s="52"/>
      <c r="E118" s="52"/>
      <c r="F118" s="52"/>
      <c r="G118" s="52"/>
      <c r="H118" s="52"/>
      <c r="I118" s="52"/>
      <c r="J118" s="25"/>
    </row>
    <row r="119" ht="15.75" customHeight="1"/>
    <row r="120" ht="15.75" customHeight="1"/>
    <row r="121" ht="15.75" customHeight="1"/>
    <row r="122" ht="15.75" customHeight="1">
      <c r="A122" s="1"/>
      <c r="B122" s="2" t="s">
        <v>0</v>
      </c>
      <c r="C122" s="3"/>
      <c r="D122" s="4"/>
      <c r="E122" s="4"/>
      <c r="F122" s="5"/>
      <c r="G122" s="6"/>
      <c r="H122" s="6"/>
      <c r="I122" s="7"/>
      <c r="J122" s="8"/>
    </row>
    <row r="123" ht="15.75" customHeight="1">
      <c r="A123" s="9" t="s">
        <v>1</v>
      </c>
      <c r="B123" s="10"/>
      <c r="C123" s="11"/>
      <c r="D123" s="11"/>
      <c r="E123" s="11"/>
      <c r="F123" s="11"/>
      <c r="G123" s="12" t="s">
        <v>2</v>
      </c>
      <c r="H123" s="13">
        <v>1.0</v>
      </c>
      <c r="I123" s="14"/>
      <c r="J123" s="15"/>
    </row>
    <row r="124" ht="15.75" customHeight="1">
      <c r="A124" s="16"/>
      <c r="B124" s="17" t="s">
        <v>3</v>
      </c>
      <c r="C124" s="18"/>
      <c r="D124" s="17" t="s">
        <v>4</v>
      </c>
      <c r="E124" s="18"/>
      <c r="F124" s="17" t="s">
        <v>5</v>
      </c>
      <c r="G124" s="18"/>
      <c r="H124" s="19" t="s">
        <v>6</v>
      </c>
      <c r="I124" s="20"/>
      <c r="J124" s="11"/>
    </row>
    <row r="125" ht="15.75" customHeight="1">
      <c r="A125" s="21" t="s">
        <v>288</v>
      </c>
      <c r="B125" s="22" t="s">
        <v>8</v>
      </c>
      <c r="C125" s="23" t="s">
        <v>3</v>
      </c>
      <c r="D125" s="23" t="s">
        <v>9</v>
      </c>
      <c r="E125" s="23" t="s">
        <v>10</v>
      </c>
      <c r="F125" s="23" t="s">
        <v>11</v>
      </c>
      <c r="G125" s="23" t="s">
        <v>12</v>
      </c>
      <c r="H125" s="24"/>
      <c r="I125" s="25"/>
      <c r="J125" s="23" t="s">
        <v>13</v>
      </c>
    </row>
    <row r="126" ht="15.75" customHeight="1">
      <c r="A126" s="11" t="s">
        <v>270</v>
      </c>
      <c r="B126" s="26">
        <v>1.0</v>
      </c>
      <c r="C126" s="27" t="s">
        <v>15</v>
      </c>
      <c r="D126" s="27">
        <v>0.13</v>
      </c>
      <c r="E126" s="28">
        <f t="shared" ref="E126:E137" si="21">B126/D126</f>
        <v>7.692307692</v>
      </c>
      <c r="F126" s="29">
        <v>170.0</v>
      </c>
      <c r="G126" s="28">
        <f t="shared" ref="G126:G137" si="22">F126/E126</f>
        <v>22.1</v>
      </c>
      <c r="H126" s="30">
        <f t="shared" ref="H126:H130" si="23">($H$123*1)/E126</f>
        <v>0.13</v>
      </c>
      <c r="I126" s="31" t="str">
        <f t="shared" ref="I126:I137" si="24">C126</f>
        <v>Kg</v>
      </c>
      <c r="J126" s="32">
        <f t="shared" ref="J126:J130" si="25">H126*F126</f>
        <v>22.1</v>
      </c>
    </row>
    <row r="127" ht="15.75" customHeight="1">
      <c r="A127" s="11" t="s">
        <v>57</v>
      </c>
      <c r="B127" s="26">
        <v>1.0</v>
      </c>
      <c r="C127" s="27" t="s">
        <v>17</v>
      </c>
      <c r="D127" s="27">
        <v>0.006</v>
      </c>
      <c r="E127" s="28">
        <f t="shared" si="21"/>
        <v>166.6666667</v>
      </c>
      <c r="F127" s="29">
        <v>8.0</v>
      </c>
      <c r="G127" s="28">
        <f t="shared" si="22"/>
        <v>0.048</v>
      </c>
      <c r="H127" s="30">
        <f t="shared" si="23"/>
        <v>0.006</v>
      </c>
      <c r="I127" s="31" t="str">
        <f t="shared" si="24"/>
        <v>kg</v>
      </c>
      <c r="J127" s="32">
        <f t="shared" si="25"/>
        <v>0.048</v>
      </c>
    </row>
    <row r="128" ht="15.75" customHeight="1">
      <c r="A128" s="11" t="s">
        <v>276</v>
      </c>
      <c r="B128" s="26">
        <v>1.0</v>
      </c>
      <c r="C128" s="27" t="s">
        <v>17</v>
      </c>
      <c r="D128" s="27">
        <v>0.003</v>
      </c>
      <c r="E128" s="28">
        <f t="shared" si="21"/>
        <v>333.3333333</v>
      </c>
      <c r="F128" s="29">
        <v>130.0</v>
      </c>
      <c r="G128" s="28">
        <f t="shared" si="22"/>
        <v>0.39</v>
      </c>
      <c r="H128" s="30">
        <f t="shared" si="23"/>
        <v>0.003</v>
      </c>
      <c r="I128" s="31" t="str">
        <f t="shared" si="24"/>
        <v>kg</v>
      </c>
      <c r="J128" s="32">
        <f t="shared" si="25"/>
        <v>0.39</v>
      </c>
    </row>
    <row r="129" ht="15.75" customHeight="1">
      <c r="A129" s="11" t="s">
        <v>283</v>
      </c>
      <c r="B129" s="26">
        <v>1.0</v>
      </c>
      <c r="C129" s="27" t="s">
        <v>15</v>
      </c>
      <c r="D129" s="27">
        <v>0.015</v>
      </c>
      <c r="E129" s="28">
        <f t="shared" si="21"/>
        <v>66.66666667</v>
      </c>
      <c r="F129" s="29">
        <v>150.0</v>
      </c>
      <c r="G129" s="28">
        <f t="shared" si="22"/>
        <v>2.25</v>
      </c>
      <c r="H129" s="30">
        <f t="shared" si="23"/>
        <v>0.015</v>
      </c>
      <c r="I129" s="31" t="str">
        <f t="shared" si="24"/>
        <v>Kg</v>
      </c>
      <c r="J129" s="32">
        <f t="shared" si="25"/>
        <v>2.25</v>
      </c>
    </row>
    <row r="130" ht="15.75" customHeight="1">
      <c r="A130" s="10" t="s">
        <v>289</v>
      </c>
      <c r="B130" s="26">
        <v>0.3</v>
      </c>
      <c r="C130" s="27" t="s">
        <v>15</v>
      </c>
      <c r="D130" s="27">
        <v>0.03</v>
      </c>
      <c r="E130" s="28">
        <f t="shared" si="21"/>
        <v>10</v>
      </c>
      <c r="F130" s="29">
        <v>150.0</v>
      </c>
      <c r="G130" s="28">
        <f t="shared" si="22"/>
        <v>15</v>
      </c>
      <c r="H130" s="30">
        <f t="shared" si="23"/>
        <v>0.1</v>
      </c>
      <c r="I130" s="31" t="str">
        <f t="shared" si="24"/>
        <v>Kg</v>
      </c>
      <c r="J130" s="32">
        <f t="shared" si="25"/>
        <v>15</v>
      </c>
    </row>
    <row r="131" ht="15.75" customHeight="1">
      <c r="A131" s="10"/>
      <c r="B131" s="26">
        <v>1.0</v>
      </c>
      <c r="C131" s="27" t="s">
        <v>36</v>
      </c>
      <c r="D131" s="27"/>
      <c r="E131" s="28" t="str">
        <f t="shared" si="21"/>
        <v>#DIV/0!</v>
      </c>
      <c r="F131" s="29"/>
      <c r="G131" s="28" t="str">
        <f t="shared" si="22"/>
        <v>#DIV/0!</v>
      </c>
      <c r="H131" s="30" t="str">
        <f t="shared" ref="H131:H137" si="26">($H$2*1)/E131</f>
        <v>#DIV/0!</v>
      </c>
      <c r="I131" s="31" t="str">
        <f t="shared" si="24"/>
        <v>Lt</v>
      </c>
      <c r="J131" s="32"/>
    </row>
    <row r="132" ht="15.75" customHeight="1">
      <c r="A132" s="11"/>
      <c r="B132" s="26">
        <v>1.0</v>
      </c>
      <c r="C132" s="27" t="s">
        <v>15</v>
      </c>
      <c r="D132" s="27"/>
      <c r="E132" s="28" t="str">
        <f t="shared" si="21"/>
        <v>#DIV/0!</v>
      </c>
      <c r="F132" s="29"/>
      <c r="G132" s="28" t="str">
        <f t="shared" si="22"/>
        <v>#DIV/0!</v>
      </c>
      <c r="H132" s="30" t="str">
        <f t="shared" si="26"/>
        <v>#DIV/0!</v>
      </c>
      <c r="I132" s="31" t="str">
        <f t="shared" si="24"/>
        <v>Kg</v>
      </c>
      <c r="J132" s="32"/>
    </row>
    <row r="133" ht="15.75" customHeight="1">
      <c r="A133" s="11"/>
      <c r="B133" s="26">
        <v>1.0</v>
      </c>
      <c r="C133" s="27" t="s">
        <v>15</v>
      </c>
      <c r="D133" s="27"/>
      <c r="E133" s="28" t="str">
        <f t="shared" si="21"/>
        <v>#DIV/0!</v>
      </c>
      <c r="F133" s="29"/>
      <c r="G133" s="28" t="str">
        <f t="shared" si="22"/>
        <v>#DIV/0!</v>
      </c>
      <c r="H133" s="30" t="str">
        <f t="shared" si="26"/>
        <v>#DIV/0!</v>
      </c>
      <c r="I133" s="31" t="str">
        <f t="shared" si="24"/>
        <v>Kg</v>
      </c>
      <c r="J133" s="32"/>
    </row>
    <row r="134" ht="15.75" customHeight="1">
      <c r="A134" s="11"/>
      <c r="B134" s="26">
        <v>1.0</v>
      </c>
      <c r="C134" s="27" t="s">
        <v>15</v>
      </c>
      <c r="D134" s="27"/>
      <c r="E134" s="28" t="str">
        <f t="shared" si="21"/>
        <v>#DIV/0!</v>
      </c>
      <c r="F134" s="29"/>
      <c r="G134" s="28" t="str">
        <f t="shared" si="22"/>
        <v>#DIV/0!</v>
      </c>
      <c r="H134" s="30" t="str">
        <f t="shared" si="26"/>
        <v>#DIV/0!</v>
      </c>
      <c r="I134" s="31" t="str">
        <f t="shared" si="24"/>
        <v>Kg</v>
      </c>
      <c r="J134" s="32"/>
    </row>
    <row r="135" ht="15.75" customHeight="1">
      <c r="A135" s="11"/>
      <c r="B135" s="26">
        <v>1.0</v>
      </c>
      <c r="C135" s="26" t="s">
        <v>17</v>
      </c>
      <c r="D135" s="33"/>
      <c r="E135" s="28" t="str">
        <f t="shared" si="21"/>
        <v>#DIV/0!</v>
      </c>
      <c r="F135" s="34"/>
      <c r="G135" s="28" t="str">
        <f t="shared" si="22"/>
        <v>#DIV/0!</v>
      </c>
      <c r="H135" s="30" t="str">
        <f t="shared" si="26"/>
        <v>#DIV/0!</v>
      </c>
      <c r="I135" s="31" t="str">
        <f t="shared" si="24"/>
        <v>kg</v>
      </c>
      <c r="J135" s="32"/>
    </row>
    <row r="136" ht="15.75" customHeight="1">
      <c r="A136" s="11"/>
      <c r="B136" s="26">
        <v>1.0</v>
      </c>
      <c r="C136" s="26"/>
      <c r="D136" s="33"/>
      <c r="E136" s="28" t="str">
        <f t="shared" si="21"/>
        <v>#DIV/0!</v>
      </c>
      <c r="F136" s="34"/>
      <c r="G136" s="28" t="str">
        <f t="shared" si="22"/>
        <v>#DIV/0!</v>
      </c>
      <c r="H136" s="30" t="str">
        <f t="shared" si="26"/>
        <v>#DIV/0!</v>
      </c>
      <c r="I136" s="31" t="str">
        <f t="shared" si="24"/>
        <v/>
      </c>
      <c r="J136" s="32"/>
    </row>
    <row r="137" ht="15.75" customHeight="1">
      <c r="A137" s="11"/>
      <c r="B137" s="26">
        <v>1.0</v>
      </c>
      <c r="C137" s="26"/>
      <c r="D137" s="33"/>
      <c r="E137" s="28" t="str">
        <f t="shared" si="21"/>
        <v>#DIV/0!</v>
      </c>
      <c r="F137" s="34"/>
      <c r="G137" s="28" t="str">
        <f t="shared" si="22"/>
        <v>#DIV/0!</v>
      </c>
      <c r="H137" s="30" t="str">
        <f t="shared" si="26"/>
        <v>#DIV/0!</v>
      </c>
      <c r="I137" s="31" t="str">
        <f t="shared" si="24"/>
        <v/>
      </c>
      <c r="J137" s="32"/>
    </row>
    <row r="138" ht="15.75" customHeight="1">
      <c r="A138" s="35"/>
      <c r="B138" s="36"/>
      <c r="C138" s="36" t="s">
        <v>21</v>
      </c>
      <c r="D138" s="37">
        <f>SUM(D126:D135)</f>
        <v>0.184</v>
      </c>
      <c r="E138" s="11"/>
      <c r="F138" s="38"/>
      <c r="G138" s="38"/>
      <c r="H138" s="39" t="s">
        <v>22</v>
      </c>
      <c r="I138" s="15"/>
      <c r="J138" s="28">
        <f>SUM(J126:J137)</f>
        <v>39.788</v>
      </c>
    </row>
    <row r="139" ht="15.75" customHeight="1">
      <c r="A139" s="35"/>
      <c r="B139" s="37"/>
      <c r="C139" s="37"/>
      <c r="D139" s="37"/>
      <c r="E139" s="11"/>
      <c r="F139" s="38"/>
      <c r="G139" s="39" t="s">
        <v>23</v>
      </c>
      <c r="H139" s="40">
        <v>0.25</v>
      </c>
      <c r="I139" s="40"/>
      <c r="J139" s="28">
        <f>J138*H139</f>
        <v>9.947</v>
      </c>
    </row>
    <row r="140" ht="15.75" customHeight="1">
      <c r="A140" s="35"/>
      <c r="B140" s="37"/>
      <c r="C140" s="37"/>
      <c r="D140" s="37"/>
      <c r="E140" s="11"/>
      <c r="F140" s="11"/>
      <c r="G140" s="38"/>
      <c r="H140" s="39" t="s">
        <v>24</v>
      </c>
      <c r="I140" s="15"/>
      <c r="J140" s="28">
        <f>+J138+J139</f>
        <v>49.735</v>
      </c>
    </row>
    <row r="141" ht="15.75" customHeight="1">
      <c r="A141" s="35"/>
      <c r="B141" s="37"/>
      <c r="C141" s="37"/>
      <c r="D141" s="37"/>
      <c r="E141" s="38"/>
      <c r="F141" s="38"/>
      <c r="G141" s="39" t="s">
        <v>25</v>
      </c>
      <c r="H141" s="41">
        <v>0.06</v>
      </c>
      <c r="I141" s="40"/>
      <c r="J141" s="42">
        <f>J140*H141</f>
        <v>2.9841</v>
      </c>
    </row>
    <row r="142" ht="15.75" customHeight="1">
      <c r="A142" s="35"/>
      <c r="B142" s="37"/>
      <c r="C142" s="37"/>
      <c r="D142" s="37"/>
      <c r="E142" s="11"/>
      <c r="F142" s="43"/>
      <c r="G142" s="38"/>
      <c r="H142" s="39" t="s">
        <v>26</v>
      </c>
      <c r="I142" s="15"/>
      <c r="J142" s="28">
        <f>+J140+J141</f>
        <v>52.7191</v>
      </c>
    </row>
    <row r="143" ht="15.75" customHeight="1">
      <c r="A143" s="35"/>
      <c r="B143" s="37"/>
      <c r="C143" s="37"/>
      <c r="D143" s="37"/>
      <c r="E143" s="38"/>
      <c r="F143" s="39"/>
      <c r="G143" s="39" t="s">
        <v>27</v>
      </c>
      <c r="H143" s="44">
        <v>1.2</v>
      </c>
      <c r="I143" s="44"/>
      <c r="J143" s="28">
        <f>J142*H143</f>
        <v>63.26292</v>
      </c>
    </row>
    <row r="144" ht="15.75" customHeight="1">
      <c r="A144" s="35"/>
      <c r="B144" s="37"/>
      <c r="C144" s="37"/>
      <c r="D144" s="37"/>
      <c r="E144" s="11"/>
      <c r="F144" s="15"/>
      <c r="G144" s="38"/>
      <c r="H144" s="39" t="s">
        <v>28</v>
      </c>
      <c r="I144" s="15"/>
      <c r="J144" s="28">
        <f>+J142+J143</f>
        <v>115.98202</v>
      </c>
    </row>
    <row r="145" ht="15.75" customHeight="1">
      <c r="A145" s="35"/>
      <c r="B145" s="37"/>
      <c r="C145" s="37"/>
      <c r="D145" s="37"/>
      <c r="E145" s="11"/>
      <c r="F145" s="15"/>
      <c r="G145" s="45"/>
      <c r="H145" s="39" t="s">
        <v>29</v>
      </c>
      <c r="I145" s="15" t="s">
        <v>30</v>
      </c>
      <c r="J145" s="28">
        <f>J144/H123*1.16</f>
        <v>134.5391432</v>
      </c>
    </row>
    <row r="146" ht="15.75" customHeight="1">
      <c r="A146" s="46" t="s">
        <v>31</v>
      </c>
      <c r="B146" s="37"/>
      <c r="C146" s="37"/>
      <c r="D146" s="37"/>
      <c r="E146" s="37"/>
      <c r="F146" s="37"/>
      <c r="G146" s="37"/>
      <c r="H146" s="37"/>
      <c r="I146" s="37"/>
      <c r="J146" s="47"/>
    </row>
    <row r="147" ht="15.75" customHeight="1">
      <c r="A147" s="48"/>
      <c r="B147" s="49"/>
      <c r="C147" s="49"/>
      <c r="D147" s="49"/>
      <c r="E147" s="49"/>
      <c r="F147" s="49"/>
      <c r="G147" s="49"/>
      <c r="H147" s="49"/>
      <c r="I147" s="49"/>
      <c r="J147" s="20"/>
    </row>
    <row r="148" ht="15.75" customHeight="1">
      <c r="A148" s="50"/>
      <c r="J148" s="51"/>
    </row>
    <row r="149" ht="15.75" customHeight="1">
      <c r="A149" s="50"/>
      <c r="J149" s="51"/>
    </row>
    <row r="150" ht="15.75" customHeight="1">
      <c r="A150" s="50"/>
      <c r="J150" s="51"/>
    </row>
    <row r="151" ht="15.75" customHeight="1">
      <c r="A151" s="50"/>
      <c r="J151" s="51"/>
    </row>
    <row r="152" ht="15.75" customHeight="1">
      <c r="A152" s="50"/>
      <c r="J152" s="51"/>
    </row>
    <row r="153" ht="15.75" customHeight="1">
      <c r="A153" s="50"/>
      <c r="J153" s="51"/>
    </row>
    <row r="154" ht="15.75" customHeight="1">
      <c r="A154" s="50"/>
      <c r="J154" s="51"/>
    </row>
    <row r="155" ht="15.75" customHeight="1">
      <c r="A155" s="50"/>
      <c r="J155" s="51"/>
    </row>
    <row r="156" ht="15.75" customHeight="1">
      <c r="A156" s="50"/>
      <c r="J156" s="51"/>
    </row>
    <row r="157" ht="15.75" customHeight="1">
      <c r="A157" s="24"/>
      <c r="B157" s="52"/>
      <c r="C157" s="52"/>
      <c r="D157" s="52"/>
      <c r="E157" s="52"/>
      <c r="F157" s="52"/>
      <c r="G157" s="52"/>
      <c r="H157" s="52"/>
      <c r="I157" s="52"/>
      <c r="J157" s="25"/>
    </row>
    <row r="158" ht="15.75" customHeight="1"/>
    <row r="159" ht="15.75" customHeight="1"/>
    <row r="160" ht="15.75" customHeight="1"/>
    <row r="161" ht="15.75" customHeight="1">
      <c r="A161" s="1"/>
      <c r="B161" s="2" t="s">
        <v>0</v>
      </c>
      <c r="C161" s="3"/>
      <c r="D161" s="4"/>
      <c r="E161" s="4"/>
      <c r="F161" s="5"/>
      <c r="G161" s="6"/>
      <c r="H161" s="6"/>
      <c r="I161" s="7"/>
      <c r="J161" s="8"/>
    </row>
    <row r="162" ht="15.75" customHeight="1">
      <c r="A162" s="9" t="s">
        <v>1</v>
      </c>
      <c r="B162" s="10"/>
      <c r="C162" s="11"/>
      <c r="D162" s="11"/>
      <c r="E162" s="11"/>
      <c r="F162" s="11"/>
      <c r="G162" s="12" t="s">
        <v>2</v>
      </c>
      <c r="H162" s="13">
        <v>3.0</v>
      </c>
      <c r="I162" s="14"/>
      <c r="J162" s="15"/>
    </row>
    <row r="163" ht="15.75" customHeight="1">
      <c r="A163" s="16"/>
      <c r="B163" s="17" t="s">
        <v>3</v>
      </c>
      <c r="C163" s="18"/>
      <c r="D163" s="17" t="s">
        <v>4</v>
      </c>
      <c r="E163" s="18"/>
      <c r="F163" s="17" t="s">
        <v>5</v>
      </c>
      <c r="G163" s="18"/>
      <c r="H163" s="19" t="s">
        <v>6</v>
      </c>
      <c r="I163" s="20"/>
      <c r="J163" s="11"/>
    </row>
    <row r="164" ht="15.75" customHeight="1">
      <c r="A164" s="21" t="s">
        <v>290</v>
      </c>
      <c r="B164" s="22" t="s">
        <v>8</v>
      </c>
      <c r="C164" s="23" t="s">
        <v>3</v>
      </c>
      <c r="D164" s="23" t="s">
        <v>9</v>
      </c>
      <c r="E164" s="23" t="s">
        <v>10</v>
      </c>
      <c r="F164" s="23" t="s">
        <v>11</v>
      </c>
      <c r="G164" s="23" t="s">
        <v>12</v>
      </c>
      <c r="H164" s="24"/>
      <c r="I164" s="25"/>
      <c r="J164" s="23" t="s">
        <v>13</v>
      </c>
    </row>
    <row r="165" ht="15.75" customHeight="1">
      <c r="A165" s="11" t="s">
        <v>18</v>
      </c>
      <c r="B165" s="26">
        <v>1.0</v>
      </c>
      <c r="C165" s="27" t="s">
        <v>17</v>
      </c>
      <c r="D165" s="27">
        <v>0.1</v>
      </c>
      <c r="E165" s="28">
        <f t="shared" ref="E165:E175" si="27">B165/D165</f>
        <v>10</v>
      </c>
      <c r="F165" s="29">
        <v>33.0</v>
      </c>
      <c r="G165" s="28">
        <f t="shared" ref="G165:G175" si="28">F165/E165</f>
        <v>3.3</v>
      </c>
      <c r="H165" s="30">
        <f t="shared" ref="H165:H173" si="29">($H$162*1)/E165</f>
        <v>0.3</v>
      </c>
      <c r="I165" s="31" t="str">
        <f t="shared" ref="I165:I175" si="30">C165</f>
        <v>kg</v>
      </c>
      <c r="J165" s="32">
        <f t="shared" ref="J165:J174" si="31">H165*F165</f>
        <v>9.9</v>
      </c>
    </row>
    <row r="166" ht="15.75" customHeight="1">
      <c r="A166" s="11" t="s">
        <v>291</v>
      </c>
      <c r="B166" s="26">
        <v>1.9</v>
      </c>
      <c r="C166" s="27" t="s">
        <v>17</v>
      </c>
      <c r="D166" s="27">
        <v>0.25</v>
      </c>
      <c r="E166" s="28">
        <f t="shared" si="27"/>
        <v>7.6</v>
      </c>
      <c r="F166" s="29">
        <v>352.0</v>
      </c>
      <c r="G166" s="28">
        <f t="shared" si="28"/>
        <v>46.31578947</v>
      </c>
      <c r="H166" s="30">
        <f t="shared" si="29"/>
        <v>0.3947368421</v>
      </c>
      <c r="I166" s="31" t="str">
        <f t="shared" si="30"/>
        <v>kg</v>
      </c>
      <c r="J166" s="32">
        <f t="shared" si="31"/>
        <v>138.9473684</v>
      </c>
    </row>
    <row r="167" ht="15.75" customHeight="1">
      <c r="A167" s="11" t="s">
        <v>292</v>
      </c>
      <c r="B167" s="26">
        <v>0.98</v>
      </c>
      <c r="C167" s="27" t="s">
        <v>40</v>
      </c>
      <c r="D167" s="27">
        <v>0.25</v>
      </c>
      <c r="E167" s="28">
        <f t="shared" si="27"/>
        <v>3.92</v>
      </c>
      <c r="F167" s="29">
        <v>101.0</v>
      </c>
      <c r="G167" s="28">
        <f t="shared" si="28"/>
        <v>25.76530612</v>
      </c>
      <c r="H167" s="30">
        <f t="shared" si="29"/>
        <v>0.7653061224</v>
      </c>
      <c r="I167" s="31" t="str">
        <f t="shared" si="30"/>
        <v>lt</v>
      </c>
      <c r="J167" s="32">
        <f t="shared" si="31"/>
        <v>77.29591837</v>
      </c>
    </row>
    <row r="168" ht="15.75" customHeight="1">
      <c r="A168" s="10" t="s">
        <v>293</v>
      </c>
      <c r="B168" s="26">
        <v>1.0</v>
      </c>
      <c r="C168" s="27" t="s">
        <v>40</v>
      </c>
      <c r="D168" s="27">
        <v>0.01</v>
      </c>
      <c r="E168" s="28">
        <f t="shared" si="27"/>
        <v>100</v>
      </c>
      <c r="F168" s="29">
        <v>180.0</v>
      </c>
      <c r="G168" s="28">
        <f t="shared" si="28"/>
        <v>1.8</v>
      </c>
      <c r="H168" s="30">
        <f t="shared" si="29"/>
        <v>0.03</v>
      </c>
      <c r="I168" s="31" t="str">
        <f t="shared" si="30"/>
        <v>lt</v>
      </c>
      <c r="J168" s="32">
        <f t="shared" si="31"/>
        <v>5.4</v>
      </c>
    </row>
    <row r="169" ht="15.75" customHeight="1">
      <c r="A169" s="10" t="s">
        <v>294</v>
      </c>
      <c r="B169" s="26">
        <v>1.0</v>
      </c>
      <c r="C169" s="27" t="s">
        <v>17</v>
      </c>
      <c r="D169" s="27">
        <v>0.2</v>
      </c>
      <c r="E169" s="28">
        <f t="shared" si="27"/>
        <v>5</v>
      </c>
      <c r="F169" s="29">
        <v>120.0</v>
      </c>
      <c r="G169" s="28">
        <f t="shared" si="28"/>
        <v>24</v>
      </c>
      <c r="H169" s="30">
        <f t="shared" si="29"/>
        <v>0.6</v>
      </c>
      <c r="I169" s="31" t="str">
        <f t="shared" si="30"/>
        <v>kg</v>
      </c>
      <c r="J169" s="32">
        <f t="shared" si="31"/>
        <v>72</v>
      </c>
    </row>
    <row r="170" ht="15.75" customHeight="1">
      <c r="A170" s="11" t="s">
        <v>295</v>
      </c>
      <c r="B170" s="26">
        <v>1.0</v>
      </c>
      <c r="C170" s="27" t="s">
        <v>40</v>
      </c>
      <c r="D170" s="27">
        <v>0.05</v>
      </c>
      <c r="E170" s="28">
        <f t="shared" si="27"/>
        <v>20</v>
      </c>
      <c r="F170" s="29">
        <v>460.0</v>
      </c>
      <c r="G170" s="28">
        <f t="shared" si="28"/>
        <v>23</v>
      </c>
      <c r="H170" s="30">
        <f t="shared" si="29"/>
        <v>0.15</v>
      </c>
      <c r="I170" s="31" t="str">
        <f t="shared" si="30"/>
        <v>lt</v>
      </c>
      <c r="J170" s="32">
        <f t="shared" si="31"/>
        <v>69</v>
      </c>
    </row>
    <row r="171" ht="15.75" customHeight="1">
      <c r="A171" s="11" t="s">
        <v>296</v>
      </c>
      <c r="B171" s="26">
        <v>0.2</v>
      </c>
      <c r="C171" s="27" t="s">
        <v>15</v>
      </c>
      <c r="D171" s="27">
        <v>0.2</v>
      </c>
      <c r="E171" s="28">
        <f t="shared" si="27"/>
        <v>1</v>
      </c>
      <c r="F171" s="29">
        <v>75.0</v>
      </c>
      <c r="G171" s="28">
        <f t="shared" si="28"/>
        <v>75</v>
      </c>
      <c r="H171" s="30">
        <f t="shared" si="29"/>
        <v>3</v>
      </c>
      <c r="I171" s="31" t="str">
        <f t="shared" si="30"/>
        <v>Kg</v>
      </c>
      <c r="J171" s="32">
        <f t="shared" si="31"/>
        <v>225</v>
      </c>
    </row>
    <row r="172" ht="15.75" customHeight="1">
      <c r="A172" s="11" t="s">
        <v>297</v>
      </c>
      <c r="B172" s="26">
        <v>0.2</v>
      </c>
      <c r="C172" s="27" t="s">
        <v>15</v>
      </c>
      <c r="D172" s="27">
        <v>0.005</v>
      </c>
      <c r="E172" s="28">
        <f t="shared" si="27"/>
        <v>40</v>
      </c>
      <c r="F172" s="29">
        <v>100.0</v>
      </c>
      <c r="G172" s="28">
        <f t="shared" si="28"/>
        <v>2.5</v>
      </c>
      <c r="H172" s="30">
        <f t="shared" si="29"/>
        <v>0.075</v>
      </c>
      <c r="I172" s="31" t="str">
        <f t="shared" si="30"/>
        <v>Kg</v>
      </c>
      <c r="J172" s="32">
        <f t="shared" si="31"/>
        <v>7.5</v>
      </c>
    </row>
    <row r="173" ht="15.75" customHeight="1">
      <c r="A173" s="11" t="s">
        <v>298</v>
      </c>
      <c r="B173" s="26">
        <v>1.0</v>
      </c>
      <c r="C173" s="26" t="s">
        <v>73</v>
      </c>
      <c r="D173" s="33">
        <v>2.0</v>
      </c>
      <c r="E173" s="28">
        <f t="shared" si="27"/>
        <v>0.5</v>
      </c>
      <c r="F173" s="34">
        <v>60.0</v>
      </c>
      <c r="G173" s="28">
        <f t="shared" si="28"/>
        <v>120</v>
      </c>
      <c r="H173" s="30">
        <f t="shared" si="29"/>
        <v>6</v>
      </c>
      <c r="I173" s="31" t="str">
        <f t="shared" si="30"/>
        <v>pza</v>
      </c>
      <c r="J173" s="32">
        <f t="shared" si="31"/>
        <v>360</v>
      </c>
    </row>
    <row r="174" ht="15.75" customHeight="1">
      <c r="A174" s="11" t="s">
        <v>164</v>
      </c>
      <c r="B174" s="26">
        <v>1.0</v>
      </c>
      <c r="C174" s="26" t="s">
        <v>73</v>
      </c>
      <c r="D174" s="33">
        <v>10.0</v>
      </c>
      <c r="E174" s="28">
        <f t="shared" si="27"/>
        <v>0.1</v>
      </c>
      <c r="F174" s="34">
        <v>10.0</v>
      </c>
      <c r="G174" s="28">
        <f t="shared" si="28"/>
        <v>100</v>
      </c>
      <c r="H174" s="30">
        <f t="shared" ref="H174:H175" si="32">($H$2*1)/E174</f>
        <v>10</v>
      </c>
      <c r="I174" s="31" t="str">
        <f t="shared" si="30"/>
        <v>pza</v>
      </c>
      <c r="J174" s="32">
        <f t="shared" si="31"/>
        <v>100</v>
      </c>
    </row>
    <row r="175" ht="15.75" customHeight="1">
      <c r="A175" s="11"/>
      <c r="B175" s="26">
        <v>1.0</v>
      </c>
      <c r="C175" s="26"/>
      <c r="D175" s="33"/>
      <c r="E175" s="28" t="str">
        <f t="shared" si="27"/>
        <v>#DIV/0!</v>
      </c>
      <c r="F175" s="34"/>
      <c r="G175" s="28" t="str">
        <f t="shared" si="28"/>
        <v>#DIV/0!</v>
      </c>
      <c r="H175" s="30" t="str">
        <f t="shared" si="32"/>
        <v>#DIV/0!</v>
      </c>
      <c r="I175" s="31" t="str">
        <f t="shared" si="30"/>
        <v/>
      </c>
      <c r="J175" s="32"/>
    </row>
    <row r="176" ht="15.75" customHeight="1">
      <c r="A176" s="35"/>
      <c r="B176" s="36"/>
      <c r="C176" s="36" t="s">
        <v>21</v>
      </c>
      <c r="D176" s="37">
        <f>SUM(D165:D174)</f>
        <v>13.065</v>
      </c>
      <c r="E176" s="11"/>
      <c r="F176" s="38"/>
      <c r="G176" s="38"/>
      <c r="H176" s="39" t="s">
        <v>22</v>
      </c>
      <c r="I176" s="15"/>
      <c r="J176" s="28">
        <f>SUM(J165:J175)</f>
        <v>1065.043287</v>
      </c>
      <c r="K176" s="75">
        <f>J176/12</f>
        <v>88.75360723</v>
      </c>
    </row>
    <row r="177" ht="15.75" customHeight="1">
      <c r="A177" s="35"/>
      <c r="B177" s="37"/>
      <c r="C177" s="37"/>
      <c r="D177" s="37">
        <v>12.0</v>
      </c>
      <c r="E177" s="11"/>
      <c r="F177" s="38"/>
      <c r="G177" s="39" t="s">
        <v>23</v>
      </c>
      <c r="H177" s="40">
        <v>0.2</v>
      </c>
      <c r="I177" s="40"/>
      <c r="J177" s="28">
        <f>J176*H177</f>
        <v>213.0086574</v>
      </c>
    </row>
    <row r="178" ht="15.75" customHeight="1">
      <c r="A178" s="35"/>
      <c r="B178" s="37"/>
      <c r="C178" s="37"/>
      <c r="D178" s="37"/>
      <c r="E178" s="11"/>
      <c r="F178" s="11"/>
      <c r="G178" s="38"/>
      <c r="H178" s="39" t="s">
        <v>24</v>
      </c>
      <c r="I178" s="15"/>
      <c r="J178" s="28">
        <f>+J176+J177</f>
        <v>1278.051944</v>
      </c>
      <c r="K178" s="75">
        <f>J178/12</f>
        <v>106.5043287</v>
      </c>
    </row>
    <row r="179" ht="15.75" customHeight="1">
      <c r="A179" s="35"/>
      <c r="B179" s="37"/>
      <c r="C179" s="37"/>
      <c r="D179" s="37"/>
      <c r="E179" s="38"/>
      <c r="F179" s="38"/>
      <c r="G179" s="39" t="s">
        <v>25</v>
      </c>
      <c r="H179" s="41">
        <v>0.06</v>
      </c>
      <c r="I179" s="40"/>
      <c r="J179" s="42">
        <f>J178*H179</f>
        <v>76.68311665</v>
      </c>
    </row>
    <row r="180" ht="15.75" customHeight="1">
      <c r="A180" s="35"/>
      <c r="B180" s="37"/>
      <c r="C180" s="37"/>
      <c r="D180" s="37"/>
      <c r="E180" s="11"/>
      <c r="F180" s="43"/>
      <c r="G180" s="38"/>
      <c r="H180" s="39" t="s">
        <v>26</v>
      </c>
      <c r="I180" s="15"/>
      <c r="J180" s="28">
        <f>+J178+J179</f>
        <v>1354.735061</v>
      </c>
      <c r="K180" s="75">
        <f>J180/12</f>
        <v>112.8945884</v>
      </c>
    </row>
    <row r="181" ht="15.75" customHeight="1">
      <c r="A181" s="35"/>
      <c r="B181" s="37"/>
      <c r="C181" s="37"/>
      <c r="D181" s="37"/>
      <c r="E181" s="38"/>
      <c r="F181" s="39"/>
      <c r="G181" s="39" t="s">
        <v>27</v>
      </c>
      <c r="H181" s="44">
        <v>1.8</v>
      </c>
      <c r="I181" s="44"/>
      <c r="J181" s="28">
        <f>J180*H181</f>
        <v>2438.523109</v>
      </c>
    </row>
    <row r="182" ht="15.75" customHeight="1">
      <c r="A182" s="35"/>
      <c r="B182" s="37"/>
      <c r="C182" s="37"/>
      <c r="D182" s="37"/>
      <c r="E182" s="11"/>
      <c r="F182" s="15"/>
      <c r="G182" s="38"/>
      <c r="H182" s="39" t="s">
        <v>28</v>
      </c>
      <c r="I182" s="15"/>
      <c r="J182" s="28">
        <f>+J180+J181</f>
        <v>3793.25817</v>
      </c>
    </row>
    <row r="183" ht="15.75" customHeight="1">
      <c r="A183" s="35"/>
      <c r="B183" s="37"/>
      <c r="C183" s="37"/>
      <c r="D183" s="37"/>
      <c r="E183" s="11"/>
      <c r="F183" s="15"/>
      <c r="G183" s="45"/>
      <c r="H183" s="39" t="s">
        <v>29</v>
      </c>
      <c r="I183" s="15" t="s">
        <v>30</v>
      </c>
      <c r="J183" s="28">
        <f>J182/H162*1.16</f>
        <v>1466.726492</v>
      </c>
      <c r="K183" s="75">
        <f>J183/12</f>
        <v>122.2272077</v>
      </c>
    </row>
    <row r="184" ht="15.75" customHeight="1">
      <c r="A184" s="46" t="s">
        <v>31</v>
      </c>
      <c r="B184" s="37"/>
      <c r="C184" s="37"/>
      <c r="D184" s="37"/>
      <c r="E184" s="37"/>
      <c r="F184" s="37"/>
      <c r="G184" s="37"/>
      <c r="H184" s="37"/>
      <c r="I184" s="37"/>
      <c r="J184" s="47"/>
    </row>
    <row r="185" ht="15.75" customHeight="1">
      <c r="A185" s="48"/>
      <c r="B185" s="49"/>
      <c r="C185" s="49"/>
      <c r="D185" s="49"/>
      <c r="E185" s="49"/>
      <c r="F185" s="49"/>
      <c r="G185" s="49"/>
      <c r="H185" s="49"/>
      <c r="I185" s="49"/>
      <c r="J185" s="20"/>
    </row>
    <row r="186" ht="15.75" customHeight="1">
      <c r="A186" s="50"/>
      <c r="J186" s="51"/>
    </row>
    <row r="187" ht="15.75" customHeight="1">
      <c r="A187" s="50"/>
      <c r="J187" s="51"/>
    </row>
    <row r="188" ht="15.75" customHeight="1">
      <c r="A188" s="50"/>
      <c r="J188" s="51"/>
    </row>
    <row r="189" ht="15.75" customHeight="1">
      <c r="A189" s="50"/>
      <c r="J189" s="51"/>
    </row>
    <row r="190" ht="15.75" customHeight="1">
      <c r="A190" s="50"/>
      <c r="J190" s="51"/>
    </row>
    <row r="191" ht="15.75" customHeight="1">
      <c r="A191" s="50"/>
      <c r="J191" s="51"/>
    </row>
    <row r="192" ht="15.75" customHeight="1">
      <c r="A192" s="50"/>
      <c r="J192" s="51"/>
    </row>
    <row r="193" ht="15.75" customHeight="1">
      <c r="A193" s="50"/>
      <c r="J193" s="51"/>
    </row>
    <row r="194" ht="15.75" customHeight="1">
      <c r="A194" s="50"/>
      <c r="J194" s="51"/>
    </row>
    <row r="195" ht="15.75" customHeight="1">
      <c r="A195" s="24"/>
      <c r="B195" s="52"/>
      <c r="C195" s="52"/>
      <c r="D195" s="52"/>
      <c r="E195" s="52"/>
      <c r="F195" s="52"/>
      <c r="G195" s="52"/>
      <c r="H195" s="52"/>
      <c r="I195" s="52"/>
      <c r="J195" s="25"/>
    </row>
    <row r="196" ht="15.75" customHeight="1"/>
    <row r="197" ht="15.75" customHeight="1"/>
    <row r="198" ht="15.75" customHeight="1"/>
    <row r="199" ht="15.75" customHeight="1">
      <c r="A199" s="1"/>
      <c r="B199" s="2" t="s">
        <v>0</v>
      </c>
      <c r="C199" s="3"/>
      <c r="D199" s="4"/>
      <c r="E199" s="4"/>
      <c r="F199" s="5"/>
      <c r="G199" s="6"/>
      <c r="H199" s="6"/>
      <c r="I199" s="7"/>
      <c r="J199" s="8"/>
    </row>
    <row r="200" ht="15.75" customHeight="1">
      <c r="A200" s="9" t="s">
        <v>1</v>
      </c>
      <c r="B200" s="10"/>
      <c r="C200" s="11"/>
      <c r="D200" s="11"/>
      <c r="E200" s="11"/>
      <c r="F200" s="11"/>
      <c r="G200" s="12" t="s">
        <v>2</v>
      </c>
      <c r="H200" s="13">
        <v>15.0</v>
      </c>
      <c r="I200" s="14"/>
      <c r="J200" s="15"/>
    </row>
    <row r="201" ht="15.75" customHeight="1">
      <c r="A201" s="16"/>
      <c r="B201" s="17" t="s">
        <v>3</v>
      </c>
      <c r="C201" s="18"/>
      <c r="D201" s="17" t="s">
        <v>4</v>
      </c>
      <c r="E201" s="18"/>
      <c r="F201" s="17" t="s">
        <v>5</v>
      </c>
      <c r="G201" s="18"/>
      <c r="H201" s="19" t="s">
        <v>6</v>
      </c>
      <c r="I201" s="20"/>
      <c r="J201" s="11"/>
    </row>
    <row r="202" ht="15.75" customHeight="1">
      <c r="A202" s="21"/>
      <c r="B202" s="22" t="s">
        <v>8</v>
      </c>
      <c r="C202" s="23" t="s">
        <v>3</v>
      </c>
      <c r="D202" s="23" t="s">
        <v>9</v>
      </c>
      <c r="E202" s="23" t="s">
        <v>10</v>
      </c>
      <c r="F202" s="23" t="s">
        <v>11</v>
      </c>
      <c r="G202" s="23" t="s">
        <v>12</v>
      </c>
      <c r="H202" s="24"/>
      <c r="I202" s="25"/>
      <c r="J202" s="23" t="s">
        <v>13</v>
      </c>
    </row>
    <row r="203" ht="15.75" customHeight="1">
      <c r="A203" s="11" t="s">
        <v>266</v>
      </c>
      <c r="B203" s="26">
        <v>0.39</v>
      </c>
      <c r="C203" s="27" t="s">
        <v>15</v>
      </c>
      <c r="D203" s="27">
        <v>0.39</v>
      </c>
      <c r="E203" s="28">
        <f t="shared" ref="E203:E214" si="33">B203/D203</f>
        <v>1</v>
      </c>
      <c r="F203" s="29">
        <v>93.0</v>
      </c>
      <c r="G203" s="28">
        <f t="shared" ref="G203:G214" si="34">F203/E203</f>
        <v>93</v>
      </c>
      <c r="H203" s="30">
        <f t="shared" ref="H203:H208" si="35">($H$200*1)/E203</f>
        <v>15</v>
      </c>
      <c r="I203" s="31" t="str">
        <f t="shared" ref="I203:I214" si="36">C203</f>
        <v>Kg</v>
      </c>
      <c r="J203" s="32">
        <f t="shared" ref="J203:J208" si="37">H203*F203</f>
        <v>1395</v>
      </c>
    </row>
    <row r="204" ht="15.75" customHeight="1">
      <c r="A204" s="11" t="s">
        <v>270</v>
      </c>
      <c r="B204" s="26">
        <v>0.184</v>
      </c>
      <c r="C204" s="27" t="s">
        <v>17</v>
      </c>
      <c r="D204" s="27">
        <v>0.184</v>
      </c>
      <c r="E204" s="28">
        <f t="shared" si="33"/>
        <v>1</v>
      </c>
      <c r="F204" s="29">
        <v>50.0</v>
      </c>
      <c r="G204" s="28">
        <f t="shared" si="34"/>
        <v>50</v>
      </c>
      <c r="H204" s="30">
        <f t="shared" si="35"/>
        <v>15</v>
      </c>
      <c r="I204" s="31" t="str">
        <f t="shared" si="36"/>
        <v>kg</v>
      </c>
      <c r="J204" s="32">
        <f t="shared" si="37"/>
        <v>750</v>
      </c>
    </row>
    <row r="205" ht="15.75" customHeight="1">
      <c r="A205" s="11" t="s">
        <v>272</v>
      </c>
      <c r="B205" s="26">
        <v>0.178</v>
      </c>
      <c r="C205" s="27" t="s">
        <v>17</v>
      </c>
      <c r="D205" s="27">
        <v>0.178</v>
      </c>
      <c r="E205" s="28">
        <f t="shared" si="33"/>
        <v>1</v>
      </c>
      <c r="F205" s="29">
        <v>30.0</v>
      </c>
      <c r="G205" s="28">
        <f t="shared" si="34"/>
        <v>30</v>
      </c>
      <c r="H205" s="30">
        <f t="shared" si="35"/>
        <v>15</v>
      </c>
      <c r="I205" s="31" t="str">
        <f t="shared" si="36"/>
        <v>kg</v>
      </c>
      <c r="J205" s="32">
        <f t="shared" si="37"/>
        <v>450</v>
      </c>
    </row>
    <row r="206" ht="15.75" customHeight="1">
      <c r="A206" s="11" t="s">
        <v>274</v>
      </c>
      <c r="B206" s="26">
        <v>0.45</v>
      </c>
      <c r="C206" s="27" t="s">
        <v>40</v>
      </c>
      <c r="D206" s="27">
        <v>0.1</v>
      </c>
      <c r="E206" s="28">
        <f t="shared" si="33"/>
        <v>4.5</v>
      </c>
      <c r="F206" s="29">
        <v>88.0</v>
      </c>
      <c r="G206" s="28">
        <f t="shared" si="34"/>
        <v>19.55555556</v>
      </c>
      <c r="H206" s="30">
        <f t="shared" si="35"/>
        <v>3.333333333</v>
      </c>
      <c r="I206" s="31" t="str">
        <f t="shared" si="36"/>
        <v>lt</v>
      </c>
      <c r="J206" s="32">
        <f t="shared" si="37"/>
        <v>293.3333333</v>
      </c>
    </row>
    <row r="207" ht="15.75" customHeight="1">
      <c r="A207" s="10" t="s">
        <v>275</v>
      </c>
      <c r="B207" s="26">
        <v>1.0</v>
      </c>
      <c r="C207" s="27" t="s">
        <v>73</v>
      </c>
      <c r="D207" s="27">
        <v>1.0</v>
      </c>
      <c r="E207" s="28">
        <f t="shared" si="33"/>
        <v>1</v>
      </c>
      <c r="F207" s="29">
        <v>129.0</v>
      </c>
      <c r="G207" s="28">
        <f t="shared" si="34"/>
        <v>129</v>
      </c>
      <c r="H207" s="30">
        <f t="shared" si="35"/>
        <v>15</v>
      </c>
      <c r="I207" s="31" t="str">
        <f t="shared" si="36"/>
        <v>pza</v>
      </c>
      <c r="J207" s="32">
        <f t="shared" si="37"/>
        <v>1935</v>
      </c>
    </row>
    <row r="208" ht="15.75" customHeight="1">
      <c r="A208" s="10" t="s">
        <v>277</v>
      </c>
      <c r="B208" s="26">
        <v>1.0</v>
      </c>
      <c r="C208" s="27" t="s">
        <v>73</v>
      </c>
      <c r="D208" s="27">
        <v>2.0</v>
      </c>
      <c r="E208" s="28">
        <f t="shared" si="33"/>
        <v>0.5</v>
      </c>
      <c r="F208" s="29">
        <v>20.0</v>
      </c>
      <c r="G208" s="28">
        <f t="shared" si="34"/>
        <v>40</v>
      </c>
      <c r="H208" s="30">
        <f t="shared" si="35"/>
        <v>30</v>
      </c>
      <c r="I208" s="31" t="str">
        <f t="shared" si="36"/>
        <v>pza</v>
      </c>
      <c r="J208" s="32">
        <f t="shared" si="37"/>
        <v>600</v>
      </c>
    </row>
    <row r="209" ht="15.75" customHeight="1">
      <c r="A209" s="11"/>
      <c r="B209" s="26">
        <v>1.0</v>
      </c>
      <c r="C209" s="27" t="s">
        <v>15</v>
      </c>
      <c r="D209" s="27"/>
      <c r="E209" s="28" t="str">
        <f t="shared" si="33"/>
        <v>#DIV/0!</v>
      </c>
      <c r="F209" s="29"/>
      <c r="G209" s="28" t="str">
        <f t="shared" si="34"/>
        <v>#DIV/0!</v>
      </c>
      <c r="H209" s="30" t="str">
        <f t="shared" ref="H209:H214" si="38">($H$2*1)/E209</f>
        <v>#DIV/0!</v>
      </c>
      <c r="I209" s="31" t="str">
        <f t="shared" si="36"/>
        <v>Kg</v>
      </c>
      <c r="J209" s="32"/>
    </row>
    <row r="210" ht="15.75" customHeight="1">
      <c r="A210" s="11"/>
      <c r="B210" s="26">
        <v>1.0</v>
      </c>
      <c r="C210" s="27" t="s">
        <v>15</v>
      </c>
      <c r="D210" s="27"/>
      <c r="E210" s="28" t="str">
        <f t="shared" si="33"/>
        <v>#DIV/0!</v>
      </c>
      <c r="F210" s="29"/>
      <c r="G210" s="28" t="str">
        <f t="shared" si="34"/>
        <v>#DIV/0!</v>
      </c>
      <c r="H210" s="30" t="str">
        <f t="shared" si="38"/>
        <v>#DIV/0!</v>
      </c>
      <c r="I210" s="31" t="str">
        <f t="shared" si="36"/>
        <v>Kg</v>
      </c>
      <c r="J210" s="32"/>
    </row>
    <row r="211" ht="15.75" customHeight="1">
      <c r="A211" s="11"/>
      <c r="B211" s="26">
        <v>1.0</v>
      </c>
      <c r="C211" s="27" t="s">
        <v>15</v>
      </c>
      <c r="D211" s="27"/>
      <c r="E211" s="28" t="str">
        <f t="shared" si="33"/>
        <v>#DIV/0!</v>
      </c>
      <c r="F211" s="29"/>
      <c r="G211" s="28" t="str">
        <f t="shared" si="34"/>
        <v>#DIV/0!</v>
      </c>
      <c r="H211" s="30" t="str">
        <f t="shared" si="38"/>
        <v>#DIV/0!</v>
      </c>
      <c r="I211" s="31" t="str">
        <f t="shared" si="36"/>
        <v>Kg</v>
      </c>
      <c r="J211" s="32"/>
    </row>
    <row r="212" ht="15.75" customHeight="1">
      <c r="A212" s="11"/>
      <c r="B212" s="26">
        <v>1.0</v>
      </c>
      <c r="C212" s="26" t="s">
        <v>17</v>
      </c>
      <c r="D212" s="33"/>
      <c r="E212" s="28" t="str">
        <f t="shared" si="33"/>
        <v>#DIV/0!</v>
      </c>
      <c r="F212" s="34"/>
      <c r="G212" s="28" t="str">
        <f t="shared" si="34"/>
        <v>#DIV/0!</v>
      </c>
      <c r="H212" s="30" t="str">
        <f t="shared" si="38"/>
        <v>#DIV/0!</v>
      </c>
      <c r="I212" s="31" t="str">
        <f t="shared" si="36"/>
        <v>kg</v>
      </c>
      <c r="J212" s="32"/>
    </row>
    <row r="213" ht="15.75" customHeight="1">
      <c r="A213" s="11"/>
      <c r="B213" s="26">
        <v>1.0</v>
      </c>
      <c r="C213" s="26"/>
      <c r="D213" s="33"/>
      <c r="E213" s="28" t="str">
        <f t="shared" si="33"/>
        <v>#DIV/0!</v>
      </c>
      <c r="F213" s="34"/>
      <c r="G213" s="28" t="str">
        <f t="shared" si="34"/>
        <v>#DIV/0!</v>
      </c>
      <c r="H213" s="30" t="str">
        <f t="shared" si="38"/>
        <v>#DIV/0!</v>
      </c>
      <c r="I213" s="31" t="str">
        <f t="shared" si="36"/>
        <v/>
      </c>
      <c r="J213" s="32"/>
    </row>
    <row r="214" ht="15.75" customHeight="1">
      <c r="A214" s="11"/>
      <c r="B214" s="26">
        <v>1.0</v>
      </c>
      <c r="C214" s="26"/>
      <c r="D214" s="33"/>
      <c r="E214" s="28" t="str">
        <f t="shared" si="33"/>
        <v>#DIV/0!</v>
      </c>
      <c r="F214" s="34"/>
      <c r="G214" s="28" t="str">
        <f t="shared" si="34"/>
        <v>#DIV/0!</v>
      </c>
      <c r="H214" s="30" t="str">
        <f t="shared" si="38"/>
        <v>#DIV/0!</v>
      </c>
      <c r="I214" s="31" t="str">
        <f t="shared" si="36"/>
        <v/>
      </c>
      <c r="J214" s="32"/>
    </row>
    <row r="215" ht="15.75" customHeight="1">
      <c r="A215" s="35"/>
      <c r="B215" s="36"/>
      <c r="C215" s="36" t="s">
        <v>21</v>
      </c>
      <c r="D215" s="37">
        <f>SUM(D203:D212)</f>
        <v>3.852</v>
      </c>
      <c r="E215" s="11"/>
      <c r="F215" s="38"/>
      <c r="G215" s="38"/>
      <c r="H215" s="39" t="s">
        <v>22</v>
      </c>
      <c r="I215" s="15"/>
      <c r="J215" s="28">
        <f>SUM(J203:J214)</f>
        <v>5423.333333</v>
      </c>
    </row>
    <row r="216" ht="15.75" customHeight="1">
      <c r="A216" s="35"/>
      <c r="B216" s="37"/>
      <c r="C216" s="37"/>
      <c r="D216" s="37"/>
      <c r="E216" s="11"/>
      <c r="F216" s="38"/>
      <c r="G216" s="39" t="s">
        <v>23</v>
      </c>
      <c r="H216" s="40">
        <v>0.25</v>
      </c>
      <c r="I216" s="40"/>
      <c r="J216" s="28">
        <f>J215*H216</f>
        <v>1355.833333</v>
      </c>
    </row>
    <row r="217" ht="15.75" customHeight="1">
      <c r="A217" s="35"/>
      <c r="B217" s="37"/>
      <c r="C217" s="37"/>
      <c r="D217" s="37"/>
      <c r="E217" s="11"/>
      <c r="F217" s="11"/>
      <c r="G217" s="38"/>
      <c r="H217" s="39" t="s">
        <v>24</v>
      </c>
      <c r="I217" s="15"/>
      <c r="J217" s="28">
        <f>+J215+J216</f>
        <v>6779.166667</v>
      </c>
    </row>
    <row r="218" ht="15.75" customHeight="1">
      <c r="A218" s="35"/>
      <c r="B218" s="37"/>
      <c r="C218" s="37"/>
      <c r="D218" s="37"/>
      <c r="E218" s="38"/>
      <c r="F218" s="38"/>
      <c r="G218" s="39" t="s">
        <v>25</v>
      </c>
      <c r="H218" s="41">
        <v>0.06</v>
      </c>
      <c r="I218" s="40"/>
      <c r="J218" s="42">
        <f>J217*H218</f>
        <v>406.75</v>
      </c>
    </row>
    <row r="219" ht="15.75" customHeight="1">
      <c r="A219" s="35"/>
      <c r="B219" s="37"/>
      <c r="C219" s="37"/>
      <c r="D219" s="37"/>
      <c r="E219" s="11"/>
      <c r="F219" s="43"/>
      <c r="G219" s="38"/>
      <c r="H219" s="39" t="s">
        <v>26</v>
      </c>
      <c r="I219" s="15"/>
      <c r="J219" s="28">
        <f>+J217+J218</f>
        <v>7185.916667</v>
      </c>
    </row>
    <row r="220" ht="15.75" customHeight="1">
      <c r="A220" s="35"/>
      <c r="B220" s="37"/>
      <c r="C220" s="37"/>
      <c r="D220" s="37"/>
      <c r="E220" s="38"/>
      <c r="F220" s="39"/>
      <c r="G220" s="39" t="s">
        <v>27</v>
      </c>
      <c r="H220" s="44">
        <v>3.2</v>
      </c>
      <c r="I220" s="44"/>
      <c r="J220" s="28">
        <f>J219*H220</f>
        <v>22994.93333</v>
      </c>
    </row>
    <row r="221" ht="15.75" customHeight="1">
      <c r="A221" s="35"/>
      <c r="B221" s="37"/>
      <c r="C221" s="37"/>
      <c r="D221" s="37"/>
      <c r="E221" s="11"/>
      <c r="F221" s="15"/>
      <c r="G221" s="38"/>
      <c r="H221" s="39" t="s">
        <v>28</v>
      </c>
      <c r="I221" s="15"/>
      <c r="J221" s="28">
        <f>+J219+J220</f>
        <v>30180.85</v>
      </c>
    </row>
    <row r="222" ht="15.75" customHeight="1">
      <c r="A222" s="35"/>
      <c r="B222" s="37"/>
      <c r="C222" s="37"/>
      <c r="D222" s="37"/>
      <c r="E222" s="11"/>
      <c r="F222" s="15"/>
      <c r="G222" s="45"/>
      <c r="H222" s="39" t="s">
        <v>29</v>
      </c>
      <c r="I222" s="15" t="s">
        <v>30</v>
      </c>
      <c r="J222" s="28">
        <f>J221/H200*1.16</f>
        <v>2333.985733</v>
      </c>
    </row>
    <row r="223" ht="15.75" customHeight="1">
      <c r="A223" s="46" t="s">
        <v>31</v>
      </c>
      <c r="B223" s="37"/>
      <c r="C223" s="37"/>
      <c r="D223" s="37"/>
      <c r="E223" s="37"/>
      <c r="F223" s="37"/>
      <c r="G223" s="37"/>
      <c r="H223" s="37"/>
      <c r="I223" s="37"/>
      <c r="J223" s="47"/>
    </row>
    <row r="224" ht="15.75" customHeight="1">
      <c r="A224" s="48"/>
      <c r="B224" s="49"/>
      <c r="C224" s="49"/>
      <c r="D224" s="49"/>
      <c r="E224" s="49"/>
      <c r="F224" s="49"/>
      <c r="G224" s="49"/>
      <c r="H224" s="49"/>
      <c r="I224" s="49"/>
      <c r="J224" s="20"/>
    </row>
    <row r="225" ht="15.75" customHeight="1">
      <c r="A225" s="50"/>
      <c r="J225" s="51"/>
    </row>
    <row r="226" ht="15.75" customHeight="1">
      <c r="A226" s="50"/>
      <c r="J226" s="51"/>
    </row>
    <row r="227" ht="15.75" customHeight="1">
      <c r="A227" s="50"/>
      <c r="J227" s="51"/>
    </row>
    <row r="228" ht="15.75" customHeight="1">
      <c r="A228" s="50"/>
      <c r="J228" s="51"/>
    </row>
    <row r="229" ht="15.75" customHeight="1">
      <c r="A229" s="50"/>
      <c r="J229" s="51"/>
    </row>
    <row r="230" ht="15.75" customHeight="1">
      <c r="A230" s="50"/>
      <c r="J230" s="51"/>
    </row>
    <row r="231" ht="15.75" customHeight="1">
      <c r="A231" s="50"/>
      <c r="J231" s="51"/>
    </row>
    <row r="232" ht="15.75" customHeight="1">
      <c r="A232" s="50"/>
      <c r="J232" s="51"/>
    </row>
    <row r="233" ht="15.75" customHeight="1">
      <c r="A233" s="50"/>
      <c r="J233" s="51"/>
    </row>
    <row r="234" ht="15.75" customHeight="1">
      <c r="A234" s="24"/>
      <c r="B234" s="52"/>
      <c r="C234" s="52"/>
      <c r="D234" s="52"/>
      <c r="E234" s="52"/>
      <c r="F234" s="52"/>
      <c r="G234" s="52"/>
      <c r="H234" s="52"/>
      <c r="I234" s="52"/>
      <c r="J234" s="25"/>
    </row>
    <row r="235" ht="15.75" customHeight="1"/>
    <row r="236" ht="15.75" customHeight="1"/>
    <row r="237" ht="15.75" customHeight="1"/>
    <row r="238" ht="15.75" customHeight="1">
      <c r="A238" s="1"/>
      <c r="B238" s="2" t="s">
        <v>0</v>
      </c>
      <c r="C238" s="3"/>
      <c r="D238" s="4"/>
      <c r="E238" s="4"/>
      <c r="F238" s="5"/>
      <c r="G238" s="6"/>
      <c r="H238" s="6"/>
      <c r="I238" s="7"/>
      <c r="J238" s="8"/>
    </row>
    <row r="239" ht="15.75" customHeight="1">
      <c r="A239" s="9" t="s">
        <v>1</v>
      </c>
      <c r="B239" s="10"/>
      <c r="C239" s="11"/>
      <c r="D239" s="11"/>
      <c r="E239" s="11"/>
      <c r="F239" s="11"/>
      <c r="G239" s="12" t="s">
        <v>2</v>
      </c>
      <c r="H239" s="60">
        <v>2.5</v>
      </c>
      <c r="I239" s="14"/>
      <c r="J239" s="15"/>
    </row>
    <row r="240" ht="15.75" customHeight="1">
      <c r="A240" s="16"/>
      <c r="B240" s="17" t="s">
        <v>3</v>
      </c>
      <c r="C240" s="18"/>
      <c r="D240" s="17" t="s">
        <v>4</v>
      </c>
      <c r="E240" s="18"/>
      <c r="F240" s="17" t="s">
        <v>5</v>
      </c>
      <c r="G240" s="18"/>
      <c r="H240" s="19" t="s">
        <v>6</v>
      </c>
      <c r="I240" s="20"/>
      <c r="J240" s="11"/>
    </row>
    <row r="241" ht="15.75" customHeight="1">
      <c r="A241" s="58" t="s">
        <v>299</v>
      </c>
      <c r="B241" s="22" t="s">
        <v>8</v>
      </c>
      <c r="C241" s="23" t="s">
        <v>3</v>
      </c>
      <c r="D241" s="23" t="s">
        <v>9</v>
      </c>
      <c r="E241" s="23" t="s">
        <v>10</v>
      </c>
      <c r="F241" s="23" t="s">
        <v>11</v>
      </c>
      <c r="G241" s="23" t="s">
        <v>12</v>
      </c>
      <c r="H241" s="24"/>
      <c r="I241" s="25"/>
      <c r="J241" s="23" t="s">
        <v>13</v>
      </c>
    </row>
    <row r="242" ht="15.75" customHeight="1">
      <c r="A242" s="54" t="s">
        <v>300</v>
      </c>
      <c r="B242" s="26">
        <v>1.0</v>
      </c>
      <c r="C242" s="27" t="s">
        <v>15</v>
      </c>
      <c r="D242" s="56">
        <v>1.0</v>
      </c>
      <c r="E242" s="28">
        <f t="shared" ref="E242:E261" si="39">B242/D242</f>
        <v>1</v>
      </c>
      <c r="F242" s="57">
        <v>107.0</v>
      </c>
      <c r="G242" s="28">
        <f t="shared" ref="G242:G261" si="40">F242/E242</f>
        <v>107</v>
      </c>
      <c r="H242" s="30">
        <f t="shared" ref="H242:H261" si="41">($H$239*1)/E242</f>
        <v>2.5</v>
      </c>
      <c r="I242" s="31" t="str">
        <f t="shared" ref="I242:I261" si="42">C242</f>
        <v>Kg</v>
      </c>
      <c r="J242" s="32">
        <f t="shared" ref="J242:J261" si="43">H242*F242</f>
        <v>267.5</v>
      </c>
    </row>
    <row r="243" ht="15.75" customHeight="1">
      <c r="A243" s="54" t="s">
        <v>301</v>
      </c>
      <c r="B243" s="26">
        <v>1.0</v>
      </c>
      <c r="C243" s="27" t="s">
        <v>17</v>
      </c>
      <c r="D243" s="56">
        <v>1.0</v>
      </c>
      <c r="E243" s="28">
        <f t="shared" si="39"/>
        <v>1</v>
      </c>
      <c r="F243" s="57">
        <v>90.0</v>
      </c>
      <c r="G243" s="28">
        <f t="shared" si="40"/>
        <v>90</v>
      </c>
      <c r="H243" s="30">
        <f t="shared" si="41"/>
        <v>2.5</v>
      </c>
      <c r="I243" s="31" t="str">
        <f t="shared" si="42"/>
        <v>kg</v>
      </c>
      <c r="J243" s="32">
        <f t="shared" si="43"/>
        <v>225</v>
      </c>
    </row>
    <row r="244" ht="15.75" customHeight="1">
      <c r="A244" s="54" t="s">
        <v>302</v>
      </c>
      <c r="B244" s="26">
        <v>1.0</v>
      </c>
      <c r="C244" s="27" t="s">
        <v>19</v>
      </c>
      <c r="D244" s="56">
        <v>0.2</v>
      </c>
      <c r="E244" s="28">
        <f t="shared" si="39"/>
        <v>5</v>
      </c>
      <c r="F244" s="57">
        <v>45.0</v>
      </c>
      <c r="G244" s="28">
        <f t="shared" si="40"/>
        <v>9</v>
      </c>
      <c r="H244" s="30">
        <f t="shared" si="41"/>
        <v>0.5</v>
      </c>
      <c r="I244" s="31" t="str">
        <f t="shared" si="42"/>
        <v>pz</v>
      </c>
      <c r="J244" s="32">
        <f t="shared" si="43"/>
        <v>22.5</v>
      </c>
    </row>
    <row r="245" ht="15.75" customHeight="1">
      <c r="A245" s="54" t="s">
        <v>303</v>
      </c>
      <c r="B245" s="26">
        <v>1.0</v>
      </c>
      <c r="C245" s="27" t="s">
        <v>15</v>
      </c>
      <c r="D245" s="56">
        <v>0.15</v>
      </c>
      <c r="E245" s="28">
        <f t="shared" si="39"/>
        <v>6.666666667</v>
      </c>
      <c r="F245" s="57">
        <v>45.0</v>
      </c>
      <c r="G245" s="28">
        <f t="shared" si="40"/>
        <v>6.75</v>
      </c>
      <c r="H245" s="30">
        <f t="shared" si="41"/>
        <v>0.375</v>
      </c>
      <c r="I245" s="31" t="str">
        <f t="shared" si="42"/>
        <v>Kg</v>
      </c>
      <c r="J245" s="32">
        <f t="shared" si="43"/>
        <v>16.875</v>
      </c>
    </row>
    <row r="246" ht="15.75" customHeight="1">
      <c r="A246" s="59" t="s">
        <v>286</v>
      </c>
      <c r="B246" s="26">
        <v>1.0</v>
      </c>
      <c r="C246" s="27" t="s">
        <v>15</v>
      </c>
      <c r="D246" s="56">
        <v>0.01</v>
      </c>
      <c r="E246" s="28">
        <f t="shared" si="39"/>
        <v>100</v>
      </c>
      <c r="F246" s="57">
        <v>120.0</v>
      </c>
      <c r="G246" s="28">
        <f t="shared" si="40"/>
        <v>1.2</v>
      </c>
      <c r="H246" s="30">
        <f t="shared" si="41"/>
        <v>0.025</v>
      </c>
      <c r="I246" s="31" t="str">
        <f t="shared" si="42"/>
        <v>Kg</v>
      </c>
      <c r="J246" s="32">
        <f t="shared" si="43"/>
        <v>3</v>
      </c>
      <c r="L246" s="195" t="s">
        <v>304</v>
      </c>
      <c r="M246" s="195" t="s">
        <v>305</v>
      </c>
      <c r="N246" s="195" t="s">
        <v>306</v>
      </c>
    </row>
    <row r="247" ht="15.75" customHeight="1">
      <c r="A247" s="59" t="s">
        <v>307</v>
      </c>
      <c r="B247" s="26">
        <v>1.0</v>
      </c>
      <c r="C247" s="56" t="s">
        <v>17</v>
      </c>
      <c r="D247" s="56">
        <v>0.1</v>
      </c>
      <c r="E247" s="28">
        <f t="shared" si="39"/>
        <v>10</v>
      </c>
      <c r="F247" s="57">
        <v>45.0</v>
      </c>
      <c r="G247" s="28">
        <f t="shared" si="40"/>
        <v>4.5</v>
      </c>
      <c r="H247" s="30">
        <f t="shared" si="41"/>
        <v>0.25</v>
      </c>
      <c r="I247" s="31" t="str">
        <f t="shared" si="42"/>
        <v>kg</v>
      </c>
      <c r="J247" s="32">
        <f t="shared" si="43"/>
        <v>11.25</v>
      </c>
      <c r="L247" s="77" t="s">
        <v>308</v>
      </c>
      <c r="M247" s="196">
        <v>5000.0</v>
      </c>
    </row>
    <row r="248" ht="15.75" customHeight="1">
      <c r="A248" s="54" t="s">
        <v>56</v>
      </c>
      <c r="B248" s="55">
        <v>0.355</v>
      </c>
      <c r="C248" s="56" t="s">
        <v>40</v>
      </c>
      <c r="D248" s="56">
        <v>0.355</v>
      </c>
      <c r="E248" s="28">
        <f t="shared" si="39"/>
        <v>1</v>
      </c>
      <c r="F248" s="57">
        <v>40.0</v>
      </c>
      <c r="G248" s="28">
        <f t="shared" si="40"/>
        <v>40</v>
      </c>
      <c r="H248" s="30">
        <f t="shared" si="41"/>
        <v>2.5</v>
      </c>
      <c r="I248" s="31" t="str">
        <f t="shared" si="42"/>
        <v>lt</v>
      </c>
      <c r="J248" s="32">
        <f t="shared" si="43"/>
        <v>100</v>
      </c>
      <c r="L248" s="77" t="s">
        <v>309</v>
      </c>
      <c r="M248" s="196">
        <v>1000.0</v>
      </c>
    </row>
    <row r="249" ht="15.75" customHeight="1">
      <c r="A249" s="54" t="s">
        <v>310</v>
      </c>
      <c r="B249" s="55">
        <v>0.25</v>
      </c>
      <c r="C249" s="56" t="s">
        <v>17</v>
      </c>
      <c r="D249" s="56">
        <v>0.35</v>
      </c>
      <c r="E249" s="28">
        <f t="shared" si="39"/>
        <v>0.7142857143</v>
      </c>
      <c r="F249" s="57">
        <v>30.0</v>
      </c>
      <c r="G249" s="28">
        <f t="shared" si="40"/>
        <v>42</v>
      </c>
      <c r="H249" s="30">
        <f t="shared" si="41"/>
        <v>3.5</v>
      </c>
      <c r="I249" s="31" t="str">
        <f t="shared" si="42"/>
        <v>kg</v>
      </c>
      <c r="J249" s="32">
        <f t="shared" si="43"/>
        <v>105</v>
      </c>
      <c r="L249" s="77" t="s">
        <v>311</v>
      </c>
      <c r="M249" s="196">
        <v>4375.0</v>
      </c>
    </row>
    <row r="250" ht="15.75" customHeight="1">
      <c r="A250" s="54" t="s">
        <v>312</v>
      </c>
      <c r="B250" s="55">
        <v>2.0</v>
      </c>
      <c r="C250" s="27" t="s">
        <v>15</v>
      </c>
      <c r="D250" s="56">
        <v>0.3</v>
      </c>
      <c r="E250" s="28">
        <f t="shared" si="39"/>
        <v>6.666666667</v>
      </c>
      <c r="F250" s="57">
        <v>160.0</v>
      </c>
      <c r="G250" s="28">
        <f t="shared" si="40"/>
        <v>24</v>
      </c>
      <c r="H250" s="30">
        <f t="shared" si="41"/>
        <v>0.375</v>
      </c>
      <c r="I250" s="31" t="str">
        <f t="shared" si="42"/>
        <v>Kg</v>
      </c>
      <c r="J250" s="32">
        <f t="shared" si="43"/>
        <v>60</v>
      </c>
      <c r="L250" s="77" t="s">
        <v>313</v>
      </c>
      <c r="M250" s="196">
        <f>SUM(J269,J307)</f>
        <v>3260.587098</v>
      </c>
      <c r="N250" s="77" t="s">
        <v>314</v>
      </c>
    </row>
    <row r="251" ht="15.75" customHeight="1">
      <c r="A251" s="54" t="s">
        <v>315</v>
      </c>
      <c r="B251" s="26">
        <v>1.0</v>
      </c>
      <c r="C251" s="27" t="s">
        <v>15</v>
      </c>
      <c r="D251" s="56">
        <v>0.2</v>
      </c>
      <c r="E251" s="28">
        <f t="shared" si="39"/>
        <v>5</v>
      </c>
      <c r="F251" s="57">
        <v>80.0</v>
      </c>
      <c r="G251" s="28">
        <f t="shared" si="40"/>
        <v>16</v>
      </c>
      <c r="H251" s="30">
        <f t="shared" si="41"/>
        <v>0.5</v>
      </c>
      <c r="I251" s="31" t="str">
        <f t="shared" si="42"/>
        <v>Kg</v>
      </c>
      <c r="J251" s="32">
        <f t="shared" si="43"/>
        <v>40</v>
      </c>
      <c r="L251" s="77" t="s">
        <v>316</v>
      </c>
      <c r="M251" s="196">
        <f>(2955+450)</f>
        <v>3405</v>
      </c>
      <c r="N251" s="77" t="s">
        <v>317</v>
      </c>
    </row>
    <row r="252" ht="15.75" customHeight="1">
      <c r="A252" s="54" t="s">
        <v>318</v>
      </c>
      <c r="B252" s="26">
        <v>1.0</v>
      </c>
      <c r="C252" s="27" t="s">
        <v>15</v>
      </c>
      <c r="D252" s="56">
        <v>0.2</v>
      </c>
      <c r="E252" s="28">
        <f t="shared" si="39"/>
        <v>5</v>
      </c>
      <c r="F252" s="57">
        <v>360.0</v>
      </c>
      <c r="G252" s="28">
        <f t="shared" si="40"/>
        <v>72</v>
      </c>
      <c r="H252" s="30">
        <f t="shared" si="41"/>
        <v>0.5</v>
      </c>
      <c r="I252" s="31" t="str">
        <f t="shared" si="42"/>
        <v>Kg</v>
      </c>
      <c r="J252" s="32">
        <f t="shared" si="43"/>
        <v>180</v>
      </c>
      <c r="L252" s="77" t="s">
        <v>319</v>
      </c>
      <c r="M252" s="197">
        <f>SUM(M247:M251)</f>
        <v>17040.5871</v>
      </c>
    </row>
    <row r="253" ht="15.75" customHeight="1">
      <c r="A253" s="54" t="s">
        <v>320</v>
      </c>
      <c r="B253" s="26">
        <v>1.0</v>
      </c>
      <c r="C253" s="56" t="s">
        <v>73</v>
      </c>
      <c r="D253" s="56">
        <v>1.0</v>
      </c>
      <c r="E253" s="28">
        <f t="shared" si="39"/>
        <v>1</v>
      </c>
      <c r="F253" s="57">
        <v>14.0</v>
      </c>
      <c r="G253" s="28">
        <f t="shared" si="40"/>
        <v>14</v>
      </c>
      <c r="H253" s="30">
        <f t="shared" si="41"/>
        <v>2.5</v>
      </c>
      <c r="I253" s="31" t="str">
        <f t="shared" si="42"/>
        <v>pza</v>
      </c>
      <c r="J253" s="32">
        <f t="shared" si="43"/>
        <v>35</v>
      </c>
      <c r="M253" s="197">
        <f>M252/30</f>
        <v>568.0195699</v>
      </c>
      <c r="N253" s="77" t="s">
        <v>321</v>
      </c>
    </row>
    <row r="254" ht="15.75" customHeight="1">
      <c r="A254" s="54" t="s">
        <v>322</v>
      </c>
      <c r="B254" s="26">
        <v>1.0</v>
      </c>
      <c r="C254" s="55" t="s">
        <v>40</v>
      </c>
      <c r="D254" s="177">
        <v>0.2</v>
      </c>
      <c r="E254" s="28">
        <f t="shared" si="39"/>
        <v>5</v>
      </c>
      <c r="F254" s="198">
        <v>45.0</v>
      </c>
      <c r="G254" s="28">
        <f t="shared" si="40"/>
        <v>9</v>
      </c>
      <c r="H254" s="30">
        <f t="shared" si="41"/>
        <v>0.5</v>
      </c>
      <c r="I254" s="31" t="str">
        <f t="shared" si="42"/>
        <v>lt</v>
      </c>
      <c r="J254" s="32">
        <f t="shared" si="43"/>
        <v>22.5</v>
      </c>
    </row>
    <row r="255" ht="15.75" customHeight="1">
      <c r="A255" s="54" t="s">
        <v>57</v>
      </c>
      <c r="B255" s="26">
        <v>1.0</v>
      </c>
      <c r="C255" s="27" t="s">
        <v>15</v>
      </c>
      <c r="D255" s="56">
        <v>0.04</v>
      </c>
      <c r="E255" s="28">
        <f t="shared" si="39"/>
        <v>25</v>
      </c>
      <c r="F255" s="57">
        <v>30.0</v>
      </c>
      <c r="G255" s="28">
        <f t="shared" si="40"/>
        <v>1.2</v>
      </c>
      <c r="H255" s="30">
        <f t="shared" si="41"/>
        <v>0.1</v>
      </c>
      <c r="I255" s="31" t="str">
        <f t="shared" si="42"/>
        <v>Kg</v>
      </c>
      <c r="J255" s="32">
        <f t="shared" si="43"/>
        <v>3</v>
      </c>
    </row>
    <row r="256" ht="15.75" customHeight="1">
      <c r="A256" s="54" t="s">
        <v>276</v>
      </c>
      <c r="B256" s="26">
        <v>1.0</v>
      </c>
      <c r="C256" s="27" t="s">
        <v>15</v>
      </c>
      <c r="D256" s="56">
        <v>0.01</v>
      </c>
      <c r="E256" s="28">
        <f t="shared" si="39"/>
        <v>100</v>
      </c>
      <c r="F256" s="57">
        <v>120.0</v>
      </c>
      <c r="G256" s="28">
        <f t="shared" si="40"/>
        <v>1.2</v>
      </c>
      <c r="H256" s="30">
        <f t="shared" si="41"/>
        <v>0.025</v>
      </c>
      <c r="I256" s="31" t="str">
        <f t="shared" si="42"/>
        <v>Kg</v>
      </c>
      <c r="J256" s="32">
        <f t="shared" si="43"/>
        <v>3</v>
      </c>
    </row>
    <row r="257" ht="15.75" customHeight="1">
      <c r="A257" s="54" t="s">
        <v>323</v>
      </c>
      <c r="B257" s="55">
        <v>450.0</v>
      </c>
      <c r="C257" s="56" t="s">
        <v>324</v>
      </c>
      <c r="D257" s="56">
        <v>10.0</v>
      </c>
      <c r="E257" s="28">
        <f t="shared" si="39"/>
        <v>45</v>
      </c>
      <c r="F257" s="57">
        <v>195.0</v>
      </c>
      <c r="G257" s="28">
        <f t="shared" si="40"/>
        <v>4.333333333</v>
      </c>
      <c r="H257" s="30">
        <f t="shared" si="41"/>
        <v>0.05555555556</v>
      </c>
      <c r="I257" s="31" t="str">
        <f t="shared" si="42"/>
        <v>PZAS</v>
      </c>
      <c r="J257" s="32">
        <f t="shared" si="43"/>
        <v>10.83333333</v>
      </c>
    </row>
    <row r="258" ht="15.75" customHeight="1">
      <c r="A258" s="54" t="s">
        <v>325</v>
      </c>
      <c r="B258" s="55">
        <v>280.0</v>
      </c>
      <c r="C258" s="56" t="s">
        <v>324</v>
      </c>
      <c r="D258" s="56">
        <v>10.0</v>
      </c>
      <c r="E258" s="28">
        <f t="shared" si="39"/>
        <v>28</v>
      </c>
      <c r="F258" s="57">
        <v>130.0</v>
      </c>
      <c r="G258" s="28">
        <f t="shared" si="40"/>
        <v>4.642857143</v>
      </c>
      <c r="H258" s="30">
        <f t="shared" si="41"/>
        <v>0.08928571429</v>
      </c>
      <c r="I258" s="31" t="str">
        <f t="shared" si="42"/>
        <v>PZAS</v>
      </c>
      <c r="J258" s="32">
        <f t="shared" si="43"/>
        <v>11.60714286</v>
      </c>
    </row>
    <row r="259" ht="15.75" customHeight="1">
      <c r="A259" s="54" t="s">
        <v>326</v>
      </c>
      <c r="B259" s="55">
        <v>280.0</v>
      </c>
      <c r="C259" s="56" t="s">
        <v>324</v>
      </c>
      <c r="D259" s="56">
        <v>10.0</v>
      </c>
      <c r="E259" s="28">
        <f t="shared" si="39"/>
        <v>28</v>
      </c>
      <c r="F259" s="57">
        <v>198.0</v>
      </c>
      <c r="G259" s="28">
        <f t="shared" si="40"/>
        <v>7.071428571</v>
      </c>
      <c r="H259" s="30">
        <f t="shared" si="41"/>
        <v>0.08928571429</v>
      </c>
      <c r="I259" s="31" t="str">
        <f t="shared" si="42"/>
        <v>PZAS</v>
      </c>
      <c r="J259" s="32">
        <f t="shared" si="43"/>
        <v>17.67857143</v>
      </c>
    </row>
    <row r="260" ht="15.75" customHeight="1">
      <c r="A260" s="54" t="s">
        <v>327</v>
      </c>
      <c r="B260" s="55">
        <v>100.0</v>
      </c>
      <c r="C260" s="56" t="s">
        <v>324</v>
      </c>
      <c r="D260" s="56">
        <v>10.0</v>
      </c>
      <c r="E260" s="28">
        <f t="shared" si="39"/>
        <v>10</v>
      </c>
      <c r="F260" s="57">
        <v>276.0</v>
      </c>
      <c r="G260" s="28">
        <f t="shared" si="40"/>
        <v>27.6</v>
      </c>
      <c r="H260" s="30">
        <f t="shared" si="41"/>
        <v>0.25</v>
      </c>
      <c r="I260" s="31" t="str">
        <f t="shared" si="42"/>
        <v>PZAS</v>
      </c>
      <c r="J260" s="32">
        <f t="shared" si="43"/>
        <v>69</v>
      </c>
      <c r="L260" s="77" t="s">
        <v>313</v>
      </c>
      <c r="M260" s="196">
        <f>SUM(J269,J307)</f>
        <v>3260.587098</v>
      </c>
      <c r="N260" s="77" t="s">
        <v>314</v>
      </c>
    </row>
    <row r="261" ht="15.75" customHeight="1">
      <c r="A261" s="54" t="s">
        <v>328</v>
      </c>
      <c r="B261" s="26">
        <v>1.0</v>
      </c>
      <c r="C261" s="27" t="s">
        <v>15</v>
      </c>
      <c r="D261" s="56">
        <v>3.0</v>
      </c>
      <c r="E261" s="28">
        <f t="shared" si="39"/>
        <v>0.3333333333</v>
      </c>
      <c r="F261" s="57">
        <v>30.0</v>
      </c>
      <c r="G261" s="28">
        <f t="shared" si="40"/>
        <v>90</v>
      </c>
      <c r="H261" s="30">
        <f t="shared" si="41"/>
        <v>7.5</v>
      </c>
      <c r="I261" s="31" t="str">
        <f t="shared" si="42"/>
        <v>Kg</v>
      </c>
      <c r="J261" s="32">
        <f t="shared" si="43"/>
        <v>225</v>
      </c>
      <c r="L261" s="77" t="s">
        <v>316</v>
      </c>
      <c r="M261" s="196">
        <f>(2955+450)</f>
        <v>3405</v>
      </c>
      <c r="N261" s="77" t="s">
        <v>317</v>
      </c>
    </row>
    <row r="262" ht="15.75" customHeight="1">
      <c r="A262" s="199" t="s">
        <v>329</v>
      </c>
      <c r="B262" s="36"/>
      <c r="C262" s="36" t="s">
        <v>21</v>
      </c>
      <c r="D262" s="37">
        <f>SUM(D242:D256)</f>
        <v>5.115</v>
      </c>
      <c r="E262" s="11"/>
      <c r="F262" s="38"/>
      <c r="G262" s="38"/>
      <c r="H262" s="39" t="s">
        <v>22</v>
      </c>
      <c r="I262" s="15"/>
      <c r="J262" s="28">
        <f>SUM(J242:J261)</f>
        <v>1428.744048</v>
      </c>
      <c r="K262" s="75">
        <f>(J262*2.5)</f>
        <v>3571.860119</v>
      </c>
      <c r="L262" s="77" t="s">
        <v>319</v>
      </c>
      <c r="M262" s="197">
        <f>SUM(M257:M261)</f>
        <v>6665.587098</v>
      </c>
    </row>
    <row r="263" ht="15.75" customHeight="1">
      <c r="A263" s="199" t="s">
        <v>330</v>
      </c>
      <c r="B263" s="37"/>
      <c r="C263" s="37"/>
      <c r="D263" s="37">
        <f>D262/0.35</f>
        <v>14.61428571</v>
      </c>
      <c r="E263" s="11"/>
      <c r="F263" s="38"/>
      <c r="G263" s="39" t="s">
        <v>23</v>
      </c>
      <c r="H263" s="62">
        <v>0.3</v>
      </c>
      <c r="I263" s="40"/>
      <c r="J263" s="28">
        <f>J262*H263</f>
        <v>428.6232143</v>
      </c>
      <c r="M263" s="197">
        <f>M262/30</f>
        <v>222.1862366</v>
      </c>
      <c r="N263" s="77" t="s">
        <v>321</v>
      </c>
    </row>
    <row r="264" ht="15.75" customHeight="1">
      <c r="A264" s="199" t="s">
        <v>331</v>
      </c>
      <c r="B264" s="61" t="s">
        <v>332</v>
      </c>
      <c r="C264" s="37"/>
      <c r="D264" s="37">
        <f>D262*2.5</f>
        <v>12.7875</v>
      </c>
      <c r="E264" s="11"/>
      <c r="F264" s="11"/>
      <c r="G264" s="38"/>
      <c r="H264" s="39" t="s">
        <v>24</v>
      </c>
      <c r="I264" s="15"/>
      <c r="J264" s="28">
        <f>+J262+J263</f>
        <v>1857.367262</v>
      </c>
    </row>
    <row r="265" ht="15.75" customHeight="1">
      <c r="A265" s="199" t="s">
        <v>333</v>
      </c>
      <c r="B265" s="37"/>
      <c r="C265" s="37"/>
      <c r="D265" s="37">
        <f>D264/0.35</f>
        <v>36.53571429</v>
      </c>
      <c r="E265" s="38"/>
      <c r="F265" s="38"/>
      <c r="G265" s="39" t="s">
        <v>25</v>
      </c>
      <c r="H265" s="200">
        <v>0.15</v>
      </c>
      <c r="I265" s="40"/>
      <c r="J265" s="42">
        <f>J264*H265</f>
        <v>278.6050893</v>
      </c>
    </row>
    <row r="266" ht="15.75" customHeight="1">
      <c r="A266" s="35"/>
      <c r="B266" s="37"/>
      <c r="C266" s="37"/>
      <c r="D266" s="37"/>
      <c r="E266" s="11"/>
      <c r="F266" s="43"/>
      <c r="G266" s="38"/>
      <c r="H266" s="39" t="s">
        <v>26</v>
      </c>
      <c r="I266" s="15"/>
      <c r="J266" s="28">
        <f>+J264+J265</f>
        <v>2135.972351</v>
      </c>
    </row>
    <row r="267" ht="15.75" customHeight="1">
      <c r="A267" s="35"/>
      <c r="B267" s="37"/>
      <c r="C267" s="37"/>
      <c r="D267" s="37"/>
      <c r="E267" s="38"/>
      <c r="F267" s="39"/>
      <c r="G267" s="39" t="s">
        <v>27</v>
      </c>
      <c r="H267" s="63">
        <v>2.0</v>
      </c>
      <c r="I267" s="44"/>
      <c r="J267" s="28">
        <f>J266*H267</f>
        <v>4271.944702</v>
      </c>
    </row>
    <row r="268" ht="15.75" customHeight="1">
      <c r="A268" s="35"/>
      <c r="B268" s="37"/>
      <c r="C268" s="37"/>
      <c r="D268" s="37"/>
      <c r="E268" s="11"/>
      <c r="F268" s="15"/>
      <c r="G268" s="38"/>
      <c r="H268" s="39" t="s">
        <v>28</v>
      </c>
      <c r="I268" s="15"/>
      <c r="J268" s="28">
        <f>+J266+J267</f>
        <v>6407.917054</v>
      </c>
    </row>
    <row r="269" ht="15.75" customHeight="1">
      <c r="A269" s="35"/>
      <c r="B269" s="37"/>
      <c r="C269" s="37"/>
      <c r="D269" s="37"/>
      <c r="E269" s="11"/>
      <c r="F269" s="15"/>
      <c r="G269" s="45"/>
      <c r="H269" s="39" t="s">
        <v>29</v>
      </c>
      <c r="I269" s="15" t="s">
        <v>30</v>
      </c>
      <c r="J269" s="28">
        <f>J268/H239*1.16</f>
        <v>2973.273513</v>
      </c>
      <c r="K269" s="75">
        <f>J269/36</f>
        <v>82.59093091</v>
      </c>
    </row>
    <row r="270" ht="15.75" customHeight="1">
      <c r="A270" s="46" t="s">
        <v>31</v>
      </c>
      <c r="B270" s="37"/>
      <c r="C270" s="37"/>
      <c r="D270" s="37"/>
      <c r="E270" s="37"/>
      <c r="F270" s="37"/>
      <c r="G270" s="37"/>
      <c r="H270" s="37"/>
      <c r="I270" s="37"/>
      <c r="J270" s="47"/>
    </row>
    <row r="271" ht="15.75" customHeight="1">
      <c r="A271" s="48"/>
      <c r="B271" s="49"/>
      <c r="C271" s="49"/>
      <c r="D271" s="49"/>
      <c r="E271" s="49"/>
      <c r="F271" s="49"/>
      <c r="G271" s="49"/>
      <c r="H271" s="49"/>
      <c r="I271" s="49"/>
      <c r="J271" s="20"/>
    </row>
    <row r="272" ht="15.75" customHeight="1">
      <c r="A272" s="50"/>
      <c r="J272" s="51"/>
    </row>
    <row r="273" ht="15.75" customHeight="1">
      <c r="A273" s="50"/>
      <c r="J273" s="51"/>
    </row>
    <row r="274" ht="15.75" customHeight="1">
      <c r="A274" s="50"/>
      <c r="J274" s="51"/>
    </row>
    <row r="275" ht="15.75" customHeight="1">
      <c r="A275" s="50"/>
      <c r="J275" s="51"/>
    </row>
    <row r="276" ht="15.75" customHeight="1">
      <c r="A276" s="50"/>
      <c r="J276" s="51"/>
    </row>
    <row r="277" ht="15.75" customHeight="1">
      <c r="A277" s="50"/>
      <c r="J277" s="51"/>
    </row>
    <row r="278" ht="15.75" customHeight="1">
      <c r="A278" s="50"/>
      <c r="J278" s="51"/>
    </row>
    <row r="279" ht="15.75" customHeight="1">
      <c r="A279" s="50"/>
      <c r="J279" s="51"/>
    </row>
    <row r="280" ht="15.75" customHeight="1">
      <c r="A280" s="50"/>
      <c r="J280" s="51"/>
    </row>
    <row r="281" ht="15.75" customHeight="1">
      <c r="A281" s="24"/>
      <c r="B281" s="52"/>
      <c r="C281" s="52"/>
      <c r="D281" s="52"/>
      <c r="E281" s="52"/>
      <c r="F281" s="52"/>
      <c r="G281" s="52"/>
      <c r="H281" s="52"/>
      <c r="I281" s="52"/>
      <c r="J281" s="25"/>
    </row>
    <row r="282" ht="15.75" customHeight="1"/>
    <row r="283" ht="15.75" customHeight="1"/>
    <row r="284" ht="15.75" customHeight="1"/>
    <row r="285" ht="15.75" customHeight="1">
      <c r="A285" s="201"/>
      <c r="B285" s="202"/>
      <c r="C285" s="203"/>
      <c r="D285" s="4"/>
      <c r="E285" s="4"/>
      <c r="F285" s="5"/>
      <c r="G285" s="204"/>
      <c r="H285" s="204"/>
      <c r="I285" s="205"/>
      <c r="J285" s="206"/>
    </row>
    <row r="286" ht="15.75" customHeight="1">
      <c r="A286" s="207" t="s">
        <v>107</v>
      </c>
      <c r="B286" s="208"/>
      <c r="C286" s="209"/>
      <c r="D286" s="209"/>
      <c r="E286" s="209"/>
      <c r="F286" s="209"/>
      <c r="G286" s="210" t="s">
        <v>2</v>
      </c>
      <c r="H286" s="211">
        <v>2.0</v>
      </c>
      <c r="I286" s="212"/>
      <c r="J286" s="213"/>
    </row>
    <row r="287" ht="15.75" customHeight="1">
      <c r="A287" s="16"/>
      <c r="B287" s="214" t="s">
        <v>3</v>
      </c>
      <c r="C287" s="18"/>
      <c r="D287" s="214" t="s">
        <v>4</v>
      </c>
      <c r="E287" s="18"/>
      <c r="F287" s="214" t="s">
        <v>5</v>
      </c>
      <c r="G287" s="18"/>
      <c r="H287" s="215" t="s">
        <v>6</v>
      </c>
      <c r="I287" s="20"/>
      <c r="J287" s="216"/>
    </row>
    <row r="288" ht="15.75" customHeight="1">
      <c r="A288" s="217" t="s">
        <v>334</v>
      </c>
      <c r="B288" s="218" t="s">
        <v>8</v>
      </c>
      <c r="C288" s="219" t="s">
        <v>3</v>
      </c>
      <c r="D288" s="219" t="s">
        <v>9</v>
      </c>
      <c r="E288" s="219" t="s">
        <v>10</v>
      </c>
      <c r="F288" s="219" t="s">
        <v>11</v>
      </c>
      <c r="G288" s="219" t="s">
        <v>12</v>
      </c>
      <c r="H288" s="24"/>
      <c r="I288" s="25"/>
      <c r="J288" s="219" t="s">
        <v>13</v>
      </c>
    </row>
    <row r="289" ht="15.75" customHeight="1">
      <c r="A289" s="220" t="s">
        <v>335</v>
      </c>
      <c r="B289" s="221">
        <v>1.0</v>
      </c>
      <c r="C289" s="221" t="s">
        <v>17</v>
      </c>
      <c r="D289" s="222">
        <v>0.06</v>
      </c>
      <c r="E289" s="223">
        <v>16.67</v>
      </c>
      <c r="F289" s="224">
        <v>135.0</v>
      </c>
      <c r="G289" s="223">
        <v>7.62</v>
      </c>
      <c r="H289" s="30">
        <f t="shared" ref="H289:H299" si="44">($H$286*1)/E289</f>
        <v>0.1199760048</v>
      </c>
      <c r="I289" s="225" t="s">
        <v>17</v>
      </c>
      <c r="J289" s="223">
        <v>7.62</v>
      </c>
    </row>
    <row r="290" ht="15.75" customHeight="1">
      <c r="A290" s="220" t="s">
        <v>286</v>
      </c>
      <c r="B290" s="221">
        <v>1.0</v>
      </c>
      <c r="C290" s="221" t="s">
        <v>17</v>
      </c>
      <c r="D290" s="222">
        <v>0.02</v>
      </c>
      <c r="E290" s="223">
        <v>50.0</v>
      </c>
      <c r="F290" s="224">
        <v>120.0</v>
      </c>
      <c r="G290" s="223">
        <v>2.6</v>
      </c>
      <c r="H290" s="30">
        <f t="shared" si="44"/>
        <v>0.04</v>
      </c>
      <c r="I290" s="225" t="s">
        <v>17</v>
      </c>
      <c r="J290" s="223">
        <v>2.6</v>
      </c>
    </row>
    <row r="291" ht="15.75" customHeight="1">
      <c r="A291" s="220" t="s">
        <v>336</v>
      </c>
      <c r="B291" s="221">
        <v>1.0</v>
      </c>
      <c r="C291" s="221" t="s">
        <v>17</v>
      </c>
      <c r="D291" s="222">
        <v>0.1</v>
      </c>
      <c r="E291" s="223">
        <v>10.0</v>
      </c>
      <c r="F291" s="224">
        <v>45.0</v>
      </c>
      <c r="G291" s="223">
        <v>3.0</v>
      </c>
      <c r="H291" s="30">
        <f t="shared" si="44"/>
        <v>0.2</v>
      </c>
      <c r="I291" s="225" t="s">
        <v>17</v>
      </c>
      <c r="J291" s="223">
        <v>3.0</v>
      </c>
    </row>
    <row r="292" ht="15.75" customHeight="1">
      <c r="A292" s="220" t="s">
        <v>337</v>
      </c>
      <c r="B292" s="221">
        <v>1.0</v>
      </c>
      <c r="C292" s="221" t="s">
        <v>17</v>
      </c>
      <c r="D292" s="222">
        <v>0.025</v>
      </c>
      <c r="E292" s="223">
        <v>40.0</v>
      </c>
      <c r="F292" s="224">
        <v>180.0</v>
      </c>
      <c r="G292" s="223">
        <v>4.45</v>
      </c>
      <c r="H292" s="30">
        <f t="shared" si="44"/>
        <v>0.05</v>
      </c>
      <c r="I292" s="225" t="s">
        <v>17</v>
      </c>
      <c r="J292" s="223">
        <v>4.45</v>
      </c>
    </row>
    <row r="293" ht="15.75" customHeight="1">
      <c r="A293" s="226" t="s">
        <v>338</v>
      </c>
      <c r="B293" s="221">
        <v>1.0</v>
      </c>
      <c r="C293" s="221" t="s">
        <v>17</v>
      </c>
      <c r="D293" s="222">
        <v>0.04</v>
      </c>
      <c r="E293" s="223">
        <v>25.0</v>
      </c>
      <c r="F293" s="224">
        <v>80.0</v>
      </c>
      <c r="G293" s="223">
        <v>3.2</v>
      </c>
      <c r="H293" s="30">
        <f t="shared" si="44"/>
        <v>0.08</v>
      </c>
      <c r="I293" s="225" t="s">
        <v>17</v>
      </c>
      <c r="J293" s="223">
        <v>3.2</v>
      </c>
    </row>
    <row r="294" ht="15.75" customHeight="1">
      <c r="A294" s="226" t="s">
        <v>339</v>
      </c>
      <c r="B294" s="221">
        <v>1.0</v>
      </c>
      <c r="C294" s="221" t="s">
        <v>17</v>
      </c>
      <c r="D294" s="222">
        <v>0.07</v>
      </c>
      <c r="E294" s="223">
        <v>14.29</v>
      </c>
      <c r="F294" s="224">
        <v>260.0</v>
      </c>
      <c r="G294" s="223">
        <v>17.22</v>
      </c>
      <c r="H294" s="30">
        <f t="shared" si="44"/>
        <v>0.1399580126</v>
      </c>
      <c r="I294" s="225" t="s">
        <v>17</v>
      </c>
      <c r="J294" s="223">
        <v>17.22</v>
      </c>
    </row>
    <row r="295" ht="15.75" customHeight="1">
      <c r="A295" s="226" t="s">
        <v>39</v>
      </c>
      <c r="B295" s="221">
        <v>0.75</v>
      </c>
      <c r="C295" s="221" t="s">
        <v>17</v>
      </c>
      <c r="D295" s="222">
        <v>0.1</v>
      </c>
      <c r="E295" s="223">
        <v>14.29</v>
      </c>
      <c r="F295" s="224">
        <v>310.0</v>
      </c>
      <c r="G295" s="223">
        <v>17.22</v>
      </c>
      <c r="H295" s="30">
        <f t="shared" si="44"/>
        <v>0.1399580126</v>
      </c>
      <c r="I295" s="225" t="s">
        <v>17</v>
      </c>
      <c r="J295" s="223">
        <v>17.22</v>
      </c>
    </row>
    <row r="296" ht="15.75" customHeight="1">
      <c r="A296" s="226" t="s">
        <v>340</v>
      </c>
      <c r="B296" s="221">
        <v>1.0</v>
      </c>
      <c r="C296" s="221" t="s">
        <v>17</v>
      </c>
      <c r="D296" s="222">
        <v>0.07</v>
      </c>
      <c r="E296" s="223">
        <v>14.29</v>
      </c>
      <c r="F296" s="224">
        <v>75.0</v>
      </c>
      <c r="G296" s="223">
        <v>4.82</v>
      </c>
      <c r="H296" s="30">
        <f t="shared" si="44"/>
        <v>0.1399580126</v>
      </c>
      <c r="I296" s="225" t="s">
        <v>17</v>
      </c>
      <c r="J296" s="223">
        <v>4.82</v>
      </c>
    </row>
    <row r="297" ht="15.75" customHeight="1">
      <c r="A297" s="220" t="s">
        <v>57</v>
      </c>
      <c r="B297" s="221">
        <v>1.0</v>
      </c>
      <c r="C297" s="221" t="s">
        <v>17</v>
      </c>
      <c r="D297" s="222">
        <v>0.005</v>
      </c>
      <c r="E297" s="223">
        <v>200.0</v>
      </c>
      <c r="F297" s="224">
        <v>25.0</v>
      </c>
      <c r="G297" s="223">
        <v>0.08</v>
      </c>
      <c r="H297" s="30">
        <f t="shared" si="44"/>
        <v>0.01</v>
      </c>
      <c r="I297" s="225" t="s">
        <v>17</v>
      </c>
      <c r="J297" s="223">
        <v>0.08</v>
      </c>
    </row>
    <row r="298" ht="15.75" customHeight="1">
      <c r="A298" s="220" t="s">
        <v>276</v>
      </c>
      <c r="B298" s="221">
        <v>1.0</v>
      </c>
      <c r="C298" s="221" t="s">
        <v>17</v>
      </c>
      <c r="D298" s="222">
        <v>0.002</v>
      </c>
      <c r="E298" s="223">
        <v>500.0</v>
      </c>
      <c r="F298" s="224">
        <v>120.0</v>
      </c>
      <c r="G298" s="223">
        <v>0.24</v>
      </c>
      <c r="H298" s="30">
        <f t="shared" si="44"/>
        <v>0.004</v>
      </c>
      <c r="I298" s="225" t="s">
        <v>17</v>
      </c>
      <c r="J298" s="223">
        <v>0.24</v>
      </c>
    </row>
    <row r="299" ht="15.75" customHeight="1">
      <c r="A299" s="220" t="s">
        <v>341</v>
      </c>
      <c r="B299" s="221">
        <v>1.0</v>
      </c>
      <c r="C299" s="221" t="s">
        <v>40</v>
      </c>
      <c r="D299" s="222">
        <v>1.0</v>
      </c>
      <c r="E299" s="223">
        <v>1.0</v>
      </c>
      <c r="F299" s="224">
        <v>50.0</v>
      </c>
      <c r="G299" s="223">
        <v>50.0</v>
      </c>
      <c r="H299" s="30">
        <f t="shared" si="44"/>
        <v>2</v>
      </c>
      <c r="I299" s="225" t="s">
        <v>40</v>
      </c>
      <c r="J299" s="223">
        <v>50.0</v>
      </c>
    </row>
    <row r="300" ht="15.75" customHeight="1">
      <c r="A300" s="199" t="s">
        <v>329</v>
      </c>
      <c r="B300" s="36"/>
      <c r="C300" s="36" t="s">
        <v>21</v>
      </c>
      <c r="D300" s="37">
        <f>SUM(D289:D299)</f>
        <v>1.492</v>
      </c>
      <c r="E300" s="227"/>
      <c r="F300" s="228"/>
      <c r="G300" s="38"/>
      <c r="H300" s="39" t="s">
        <v>22</v>
      </c>
      <c r="I300" s="15"/>
      <c r="J300" s="28">
        <f>SUM(J283:J299)</f>
        <v>110.45</v>
      </c>
    </row>
    <row r="301" ht="15.75" customHeight="1">
      <c r="A301" s="199" t="s">
        <v>330</v>
      </c>
      <c r="B301" s="37"/>
      <c r="C301" s="37"/>
      <c r="D301" s="37">
        <f>D300/0.08</f>
        <v>18.65</v>
      </c>
      <c r="E301" s="227"/>
      <c r="F301" s="228"/>
      <c r="G301" s="39" t="s">
        <v>23</v>
      </c>
      <c r="H301" s="62">
        <v>0.3</v>
      </c>
      <c r="I301" s="40"/>
      <c r="J301" s="28">
        <f>J300*H301</f>
        <v>33.135</v>
      </c>
    </row>
    <row r="302" ht="15.75" customHeight="1">
      <c r="A302" s="199" t="s">
        <v>331</v>
      </c>
      <c r="B302" s="37"/>
      <c r="C302" s="37"/>
      <c r="D302" s="37">
        <f>D300*2</f>
        <v>2.984</v>
      </c>
      <c r="E302" s="229"/>
      <c r="F302" s="230"/>
      <c r="G302" s="38"/>
      <c r="H302" s="39" t="s">
        <v>24</v>
      </c>
      <c r="I302" s="15"/>
      <c r="J302" s="28">
        <f>+J300+J301</f>
        <v>143.585</v>
      </c>
    </row>
    <row r="303" ht="15.75" customHeight="1">
      <c r="A303" s="199" t="s">
        <v>333</v>
      </c>
      <c r="B303" s="37"/>
      <c r="C303" s="37"/>
      <c r="D303" s="37">
        <f>D302/0.08</f>
        <v>37.3</v>
      </c>
      <c r="E303" s="231"/>
      <c r="F303" s="232"/>
      <c r="G303" s="39" t="s">
        <v>25</v>
      </c>
      <c r="H303" s="200">
        <v>0.15</v>
      </c>
      <c r="I303" s="40"/>
      <c r="J303" s="42">
        <f>J302*H303</f>
        <v>21.53775</v>
      </c>
    </row>
    <row r="304" ht="15.75" customHeight="1">
      <c r="A304" s="233"/>
      <c r="B304" s="229"/>
      <c r="C304" s="229"/>
      <c r="D304" s="229"/>
      <c r="E304" s="229"/>
      <c r="F304" s="230"/>
      <c r="G304" s="38"/>
      <c r="H304" s="39" t="s">
        <v>26</v>
      </c>
      <c r="I304" s="15"/>
      <c r="J304" s="28">
        <f>+J302+J303</f>
        <v>165.12275</v>
      </c>
    </row>
    <row r="305" ht="15.75" customHeight="1">
      <c r="A305" s="233"/>
      <c r="B305" s="229"/>
      <c r="C305" s="229"/>
      <c r="D305" s="229"/>
      <c r="E305" s="231"/>
      <c r="F305" s="234"/>
      <c r="G305" s="39" t="s">
        <v>27</v>
      </c>
      <c r="H305" s="63">
        <v>2.0</v>
      </c>
      <c r="I305" s="44"/>
      <c r="J305" s="28">
        <f>J304*H305</f>
        <v>330.2455</v>
      </c>
    </row>
    <row r="306" ht="15.75" customHeight="1">
      <c r="A306" s="233"/>
      <c r="B306" s="229"/>
      <c r="C306" s="229"/>
      <c r="D306" s="229"/>
      <c r="E306" s="229"/>
      <c r="F306" s="235"/>
      <c r="G306" s="38"/>
      <c r="H306" s="39" t="s">
        <v>28</v>
      </c>
      <c r="I306" s="15"/>
      <c r="J306" s="28">
        <f>+J304+J305</f>
        <v>495.36825</v>
      </c>
    </row>
    <row r="307" ht="15.75" customHeight="1">
      <c r="A307" s="233"/>
      <c r="B307" s="229"/>
      <c r="C307" s="229"/>
      <c r="D307" s="229"/>
      <c r="E307" s="229"/>
      <c r="F307" s="236"/>
      <c r="G307" s="45"/>
      <c r="H307" s="39" t="s">
        <v>29</v>
      </c>
      <c r="I307" s="15" t="s">
        <v>30</v>
      </c>
      <c r="J307" s="28">
        <f>J306/H286*1.16</f>
        <v>287.313585</v>
      </c>
      <c r="K307" s="75">
        <f>J307/34</f>
        <v>8.450399559</v>
      </c>
    </row>
    <row r="308" ht="15.75" customHeight="1">
      <c r="A308" s="237" t="s">
        <v>31</v>
      </c>
      <c r="B308" s="229"/>
      <c r="C308" s="229"/>
      <c r="D308" s="229"/>
      <c r="E308" s="229"/>
      <c r="F308" s="229"/>
      <c r="G308" s="229"/>
      <c r="H308" s="229"/>
      <c r="I308" s="229"/>
      <c r="J308" s="238"/>
    </row>
    <row r="309" ht="15.75" customHeight="1">
      <c r="A309" s="239" t="s">
        <v>342</v>
      </c>
      <c r="B309" s="49"/>
      <c r="C309" s="49"/>
      <c r="D309" s="49"/>
      <c r="E309" s="49"/>
      <c r="F309" s="49"/>
      <c r="G309" s="49"/>
      <c r="H309" s="49"/>
      <c r="I309" s="49"/>
      <c r="J309" s="20"/>
    </row>
    <row r="310" ht="15.75" customHeight="1">
      <c r="A310" s="50"/>
      <c r="J310" s="51"/>
    </row>
    <row r="311" ht="15.75" customHeight="1">
      <c r="A311" s="50"/>
      <c r="J311" s="51"/>
    </row>
    <row r="312" ht="15.75" customHeight="1">
      <c r="A312" s="50"/>
      <c r="J312" s="51"/>
    </row>
    <row r="313" ht="15.75" customHeight="1">
      <c r="A313" s="50"/>
      <c r="J313" s="51"/>
    </row>
    <row r="314" ht="15.75" customHeight="1">
      <c r="A314" s="50"/>
      <c r="J314" s="51"/>
    </row>
    <row r="315" ht="15.75" customHeight="1">
      <c r="A315" s="50"/>
      <c r="J315" s="51"/>
    </row>
    <row r="316" ht="15.75" customHeight="1">
      <c r="A316" s="50"/>
      <c r="J316" s="51"/>
    </row>
    <row r="317" ht="15.75" customHeight="1">
      <c r="A317" s="50"/>
      <c r="J317" s="51"/>
    </row>
    <row r="318" ht="15.75" customHeight="1">
      <c r="A318" s="50"/>
      <c r="J318" s="51"/>
    </row>
    <row r="319" ht="15.75" customHeight="1">
      <c r="A319" s="24"/>
      <c r="B319" s="52"/>
      <c r="C319" s="52"/>
      <c r="D319" s="52"/>
      <c r="E319" s="52"/>
      <c r="F319" s="52"/>
      <c r="G319" s="52"/>
      <c r="H319" s="52"/>
      <c r="I319" s="52"/>
      <c r="J319" s="25"/>
    </row>
    <row r="320" ht="15.75" customHeight="1">
      <c r="A320" s="240"/>
      <c r="B320" s="241"/>
      <c r="C320" s="241"/>
      <c r="D320" s="241"/>
      <c r="E320" s="241"/>
      <c r="F320" s="241"/>
      <c r="G320" s="241"/>
      <c r="H320" s="241"/>
      <c r="I320" s="241"/>
      <c r="J320" s="242"/>
    </row>
    <row r="321" ht="15.75" customHeight="1">
      <c r="A321" s="243"/>
      <c r="B321" s="244"/>
      <c r="C321" s="244"/>
      <c r="D321" s="244"/>
      <c r="E321" s="244"/>
      <c r="F321" s="244"/>
      <c r="G321" s="244"/>
      <c r="H321" s="244"/>
      <c r="I321" s="244"/>
      <c r="J321" s="245"/>
    </row>
    <row r="322" ht="15.75" customHeight="1"/>
    <row r="323" ht="15.75" customHeight="1"/>
    <row r="324" ht="15.75" customHeight="1"/>
    <row r="325" ht="15.75" customHeight="1">
      <c r="A325" s="1"/>
      <c r="B325" s="2" t="s">
        <v>0</v>
      </c>
      <c r="C325" s="3"/>
      <c r="D325" s="4"/>
      <c r="E325" s="4"/>
      <c r="F325" s="5"/>
      <c r="G325" s="6"/>
      <c r="H325" s="6"/>
      <c r="I325" s="7"/>
      <c r="J325" s="8"/>
    </row>
    <row r="326" ht="15.75" customHeight="1">
      <c r="A326" s="9" t="s">
        <v>1</v>
      </c>
      <c r="B326" s="10"/>
      <c r="C326" s="11"/>
      <c r="D326" s="11"/>
      <c r="E326" s="11"/>
      <c r="F326" s="11"/>
      <c r="G326" s="12" t="s">
        <v>2</v>
      </c>
      <c r="H326" s="13">
        <v>1.0</v>
      </c>
      <c r="I326" s="14"/>
      <c r="J326" s="15"/>
    </row>
    <row r="327" ht="15.75" customHeight="1">
      <c r="A327" s="16"/>
      <c r="B327" s="17" t="s">
        <v>3</v>
      </c>
      <c r="C327" s="18"/>
      <c r="D327" s="17" t="s">
        <v>4</v>
      </c>
      <c r="E327" s="18"/>
      <c r="F327" s="17" t="s">
        <v>5</v>
      </c>
      <c r="G327" s="18"/>
      <c r="H327" s="19" t="s">
        <v>6</v>
      </c>
      <c r="I327" s="20"/>
      <c r="J327" s="11"/>
    </row>
    <row r="328" ht="15.75" customHeight="1">
      <c r="A328" s="21"/>
      <c r="B328" s="22" t="s">
        <v>8</v>
      </c>
      <c r="C328" s="23" t="s">
        <v>3</v>
      </c>
      <c r="D328" s="23" t="s">
        <v>9</v>
      </c>
      <c r="E328" s="23" t="s">
        <v>10</v>
      </c>
      <c r="F328" s="23" t="s">
        <v>11</v>
      </c>
      <c r="G328" s="23" t="s">
        <v>12</v>
      </c>
      <c r="H328" s="24"/>
      <c r="I328" s="25"/>
      <c r="J328" s="23" t="s">
        <v>13</v>
      </c>
    </row>
    <row r="329" ht="15.75" customHeight="1">
      <c r="A329" s="54"/>
      <c r="B329" s="26">
        <v>1.0</v>
      </c>
      <c r="C329" s="27" t="s">
        <v>15</v>
      </c>
      <c r="D329" s="27"/>
      <c r="E329" s="28" t="str">
        <f t="shared" ref="E329:E340" si="45">B329/D329</f>
        <v>#DIV/0!</v>
      </c>
      <c r="F329" s="29"/>
      <c r="G329" s="28" t="str">
        <f t="shared" ref="G329:G340" si="46">F329/E329</f>
        <v>#DIV/0!</v>
      </c>
      <c r="H329" s="30" t="str">
        <f t="shared" ref="H329:H340" si="47">($H$2*1)/E329</f>
        <v>#DIV/0!</v>
      </c>
      <c r="I329" s="31" t="str">
        <f t="shared" ref="I329:I340" si="48">C329</f>
        <v>Kg</v>
      </c>
      <c r="J329" s="32" t="str">
        <f t="shared" ref="J329:J338" si="49">H329*F329</f>
        <v>#DIV/0!</v>
      </c>
    </row>
    <row r="330" ht="15.75" customHeight="1">
      <c r="A330" s="54"/>
      <c r="B330" s="26">
        <v>1.0</v>
      </c>
      <c r="C330" s="27" t="s">
        <v>17</v>
      </c>
      <c r="D330" s="27"/>
      <c r="E330" s="28" t="str">
        <f t="shared" si="45"/>
        <v>#DIV/0!</v>
      </c>
      <c r="F330" s="29"/>
      <c r="G330" s="28" t="str">
        <f t="shared" si="46"/>
        <v>#DIV/0!</v>
      </c>
      <c r="H330" s="30" t="str">
        <f t="shared" si="47"/>
        <v>#DIV/0!</v>
      </c>
      <c r="I330" s="31" t="str">
        <f t="shared" si="48"/>
        <v>kg</v>
      </c>
      <c r="J330" s="32" t="str">
        <f t="shared" si="49"/>
        <v>#DIV/0!</v>
      </c>
    </row>
    <row r="331" ht="15.75" customHeight="1">
      <c r="A331" s="11"/>
      <c r="B331" s="26">
        <v>1.0</v>
      </c>
      <c r="C331" s="27" t="s">
        <v>19</v>
      </c>
      <c r="D331" s="27"/>
      <c r="E331" s="28" t="str">
        <f t="shared" si="45"/>
        <v>#DIV/0!</v>
      </c>
      <c r="F331" s="29"/>
      <c r="G331" s="28" t="str">
        <f t="shared" si="46"/>
        <v>#DIV/0!</v>
      </c>
      <c r="H331" s="30" t="str">
        <f t="shared" si="47"/>
        <v>#DIV/0!</v>
      </c>
      <c r="I331" s="31" t="str">
        <f t="shared" si="48"/>
        <v>pz</v>
      </c>
      <c r="J331" s="32" t="str">
        <f t="shared" si="49"/>
        <v>#DIV/0!</v>
      </c>
    </row>
    <row r="332" ht="15.75" customHeight="1">
      <c r="A332" s="11"/>
      <c r="B332" s="26">
        <v>1.0</v>
      </c>
      <c r="C332" s="27" t="s">
        <v>15</v>
      </c>
      <c r="D332" s="27"/>
      <c r="E332" s="28" t="str">
        <f t="shared" si="45"/>
        <v>#DIV/0!</v>
      </c>
      <c r="F332" s="29"/>
      <c r="G332" s="28" t="str">
        <f t="shared" si="46"/>
        <v>#DIV/0!</v>
      </c>
      <c r="H332" s="30" t="str">
        <f t="shared" si="47"/>
        <v>#DIV/0!</v>
      </c>
      <c r="I332" s="31" t="str">
        <f t="shared" si="48"/>
        <v>Kg</v>
      </c>
      <c r="J332" s="32" t="str">
        <f t="shared" si="49"/>
        <v>#DIV/0!</v>
      </c>
    </row>
    <row r="333" ht="15.75" customHeight="1">
      <c r="A333" s="10"/>
      <c r="B333" s="26">
        <v>1.0</v>
      </c>
      <c r="C333" s="27" t="s">
        <v>15</v>
      </c>
      <c r="D333" s="27"/>
      <c r="E333" s="28" t="str">
        <f t="shared" si="45"/>
        <v>#DIV/0!</v>
      </c>
      <c r="F333" s="29"/>
      <c r="G333" s="28" t="str">
        <f t="shared" si="46"/>
        <v>#DIV/0!</v>
      </c>
      <c r="H333" s="30" t="str">
        <f t="shared" si="47"/>
        <v>#DIV/0!</v>
      </c>
      <c r="I333" s="31" t="str">
        <f t="shared" si="48"/>
        <v>Kg</v>
      </c>
      <c r="J333" s="32" t="str">
        <f t="shared" si="49"/>
        <v>#DIV/0!</v>
      </c>
    </row>
    <row r="334" ht="15.75" customHeight="1">
      <c r="A334" s="10"/>
      <c r="B334" s="26">
        <v>1.0</v>
      </c>
      <c r="C334" s="27" t="s">
        <v>36</v>
      </c>
      <c r="D334" s="27"/>
      <c r="E334" s="28" t="str">
        <f t="shared" si="45"/>
        <v>#DIV/0!</v>
      </c>
      <c r="F334" s="29"/>
      <c r="G334" s="28" t="str">
        <f t="shared" si="46"/>
        <v>#DIV/0!</v>
      </c>
      <c r="H334" s="30" t="str">
        <f t="shared" si="47"/>
        <v>#DIV/0!</v>
      </c>
      <c r="I334" s="31" t="str">
        <f t="shared" si="48"/>
        <v>Lt</v>
      </c>
      <c r="J334" s="32" t="str">
        <f t="shared" si="49"/>
        <v>#DIV/0!</v>
      </c>
    </row>
    <row r="335" ht="15.75" customHeight="1">
      <c r="A335" s="11"/>
      <c r="B335" s="26">
        <v>1.0</v>
      </c>
      <c r="C335" s="27" t="s">
        <v>15</v>
      </c>
      <c r="D335" s="27"/>
      <c r="E335" s="28" t="str">
        <f t="shared" si="45"/>
        <v>#DIV/0!</v>
      </c>
      <c r="F335" s="29"/>
      <c r="G335" s="28" t="str">
        <f t="shared" si="46"/>
        <v>#DIV/0!</v>
      </c>
      <c r="H335" s="30" t="str">
        <f t="shared" si="47"/>
        <v>#DIV/0!</v>
      </c>
      <c r="I335" s="31" t="str">
        <f t="shared" si="48"/>
        <v>Kg</v>
      </c>
      <c r="J335" s="32" t="str">
        <f t="shared" si="49"/>
        <v>#DIV/0!</v>
      </c>
    </row>
    <row r="336" ht="15.75" customHeight="1">
      <c r="A336" s="11"/>
      <c r="B336" s="26">
        <v>1.0</v>
      </c>
      <c r="C336" s="27" t="s">
        <v>15</v>
      </c>
      <c r="D336" s="27"/>
      <c r="E336" s="28" t="str">
        <f t="shared" si="45"/>
        <v>#DIV/0!</v>
      </c>
      <c r="F336" s="29"/>
      <c r="G336" s="28" t="str">
        <f t="shared" si="46"/>
        <v>#DIV/0!</v>
      </c>
      <c r="H336" s="30" t="str">
        <f t="shared" si="47"/>
        <v>#DIV/0!</v>
      </c>
      <c r="I336" s="31" t="str">
        <f t="shared" si="48"/>
        <v>Kg</v>
      </c>
      <c r="J336" s="32" t="str">
        <f t="shared" si="49"/>
        <v>#DIV/0!</v>
      </c>
    </row>
    <row r="337" ht="15.75" customHeight="1">
      <c r="A337" s="11"/>
      <c r="B337" s="26">
        <v>1.0</v>
      </c>
      <c r="C337" s="27" t="s">
        <v>15</v>
      </c>
      <c r="D337" s="27"/>
      <c r="E337" s="28" t="str">
        <f t="shared" si="45"/>
        <v>#DIV/0!</v>
      </c>
      <c r="F337" s="29"/>
      <c r="G337" s="28" t="str">
        <f t="shared" si="46"/>
        <v>#DIV/0!</v>
      </c>
      <c r="H337" s="30" t="str">
        <f t="shared" si="47"/>
        <v>#DIV/0!</v>
      </c>
      <c r="I337" s="31" t="str">
        <f t="shared" si="48"/>
        <v>Kg</v>
      </c>
      <c r="J337" s="32" t="str">
        <f t="shared" si="49"/>
        <v>#DIV/0!</v>
      </c>
    </row>
    <row r="338" ht="15.75" customHeight="1">
      <c r="A338" s="11"/>
      <c r="B338" s="26">
        <v>1.0</v>
      </c>
      <c r="C338" s="26" t="s">
        <v>17</v>
      </c>
      <c r="D338" s="33"/>
      <c r="E338" s="28" t="str">
        <f t="shared" si="45"/>
        <v>#DIV/0!</v>
      </c>
      <c r="F338" s="34"/>
      <c r="G338" s="28" t="str">
        <f t="shared" si="46"/>
        <v>#DIV/0!</v>
      </c>
      <c r="H338" s="30" t="str">
        <f t="shared" si="47"/>
        <v>#DIV/0!</v>
      </c>
      <c r="I338" s="31" t="str">
        <f t="shared" si="48"/>
        <v>kg</v>
      </c>
      <c r="J338" s="32" t="str">
        <f t="shared" si="49"/>
        <v>#DIV/0!</v>
      </c>
    </row>
    <row r="339" ht="15.75" customHeight="1">
      <c r="A339" s="11"/>
      <c r="B339" s="26">
        <v>1.0</v>
      </c>
      <c r="C339" s="26"/>
      <c r="D339" s="33"/>
      <c r="E339" s="28" t="str">
        <f t="shared" si="45"/>
        <v>#DIV/0!</v>
      </c>
      <c r="F339" s="34"/>
      <c r="G339" s="28" t="str">
        <f t="shared" si="46"/>
        <v>#DIV/0!</v>
      </c>
      <c r="H339" s="30" t="str">
        <f t="shared" si="47"/>
        <v>#DIV/0!</v>
      </c>
      <c r="I339" s="31" t="str">
        <f t="shared" si="48"/>
        <v/>
      </c>
      <c r="J339" s="32"/>
    </row>
    <row r="340" ht="15.75" customHeight="1">
      <c r="A340" s="11"/>
      <c r="B340" s="26">
        <v>1.0</v>
      </c>
      <c r="C340" s="26"/>
      <c r="D340" s="33"/>
      <c r="E340" s="28" t="str">
        <f t="shared" si="45"/>
        <v>#DIV/0!</v>
      </c>
      <c r="F340" s="34"/>
      <c r="G340" s="28" t="str">
        <f t="shared" si="46"/>
        <v>#DIV/0!</v>
      </c>
      <c r="H340" s="30" t="str">
        <f t="shared" si="47"/>
        <v>#DIV/0!</v>
      </c>
      <c r="I340" s="31" t="str">
        <f t="shared" si="48"/>
        <v/>
      </c>
      <c r="J340" s="32"/>
    </row>
    <row r="341" ht="15.75" customHeight="1">
      <c r="A341" s="35"/>
      <c r="B341" s="36"/>
      <c r="C341" s="36" t="s">
        <v>21</v>
      </c>
      <c r="D341" s="37">
        <f>SUM(D329:D338)</f>
        <v>0</v>
      </c>
      <c r="E341" s="11"/>
      <c r="F341" s="38"/>
      <c r="G341" s="38"/>
      <c r="H341" s="39" t="s">
        <v>22</v>
      </c>
      <c r="I341" s="15"/>
      <c r="J341" s="28" t="str">
        <f>SUM(J329:J340)</f>
        <v>#DIV/0!</v>
      </c>
    </row>
    <row r="342" ht="15.75" customHeight="1">
      <c r="A342" s="35"/>
      <c r="B342" s="37"/>
      <c r="C342" s="37"/>
      <c r="D342" s="37"/>
      <c r="E342" s="11"/>
      <c r="F342" s="38"/>
      <c r="G342" s="39" t="s">
        <v>23</v>
      </c>
      <c r="H342" s="40">
        <v>0.25</v>
      </c>
      <c r="I342" s="40"/>
      <c r="J342" s="28" t="str">
        <f>J341*H342</f>
        <v>#DIV/0!</v>
      </c>
    </row>
    <row r="343" ht="15.75" customHeight="1">
      <c r="A343" s="35"/>
      <c r="B343" s="37"/>
      <c r="C343" s="37"/>
      <c r="D343" s="37"/>
      <c r="E343" s="11"/>
      <c r="F343" s="11"/>
      <c r="G343" s="38"/>
      <c r="H343" s="39" t="s">
        <v>24</v>
      </c>
      <c r="I343" s="15"/>
      <c r="J343" s="28" t="str">
        <f>+J341+J342</f>
        <v>#DIV/0!</v>
      </c>
    </row>
    <row r="344" ht="15.75" customHeight="1">
      <c r="A344" s="35"/>
      <c r="B344" s="37"/>
      <c r="C344" s="37"/>
      <c r="D344" s="37"/>
      <c r="E344" s="38"/>
      <c r="F344" s="38"/>
      <c r="G344" s="39" t="s">
        <v>25</v>
      </c>
      <c r="H344" s="41">
        <v>0.06</v>
      </c>
      <c r="I344" s="40"/>
      <c r="J344" s="42" t="str">
        <f>J343*H344</f>
        <v>#DIV/0!</v>
      </c>
    </row>
    <row r="345" ht="15.75" customHeight="1">
      <c r="A345" s="35"/>
      <c r="B345" s="37"/>
      <c r="C345" s="37"/>
      <c r="D345" s="37"/>
      <c r="E345" s="11"/>
      <c r="F345" s="43"/>
      <c r="G345" s="38"/>
      <c r="H345" s="39" t="s">
        <v>26</v>
      </c>
      <c r="I345" s="15"/>
      <c r="J345" s="28" t="str">
        <f>+J343+J344</f>
        <v>#DIV/0!</v>
      </c>
    </row>
    <row r="346" ht="15.75" customHeight="1">
      <c r="A346" s="35"/>
      <c r="B346" s="37"/>
      <c r="C346" s="37"/>
      <c r="D346" s="37"/>
      <c r="E346" s="38"/>
      <c r="F346" s="39"/>
      <c r="G346" s="39" t="s">
        <v>27</v>
      </c>
      <c r="H346" s="44">
        <v>1.2</v>
      </c>
      <c r="I346" s="44"/>
      <c r="J346" s="28" t="str">
        <f>J345*H346</f>
        <v>#DIV/0!</v>
      </c>
    </row>
    <row r="347" ht="15.75" customHeight="1">
      <c r="A347" s="35"/>
      <c r="B347" s="37"/>
      <c r="C347" s="37"/>
      <c r="D347" s="37"/>
      <c r="E347" s="11"/>
      <c r="F347" s="15"/>
      <c r="G347" s="38"/>
      <c r="H347" s="39" t="s">
        <v>28</v>
      </c>
      <c r="I347" s="15"/>
      <c r="J347" s="28" t="str">
        <f>+J345+J346</f>
        <v>#DIV/0!</v>
      </c>
    </row>
    <row r="348" ht="15.75" customHeight="1">
      <c r="A348" s="35"/>
      <c r="B348" s="37"/>
      <c r="C348" s="37"/>
      <c r="D348" s="37"/>
      <c r="E348" s="11"/>
      <c r="F348" s="15"/>
      <c r="G348" s="45"/>
      <c r="H348" s="39" t="s">
        <v>29</v>
      </c>
      <c r="I348" s="15" t="s">
        <v>30</v>
      </c>
      <c r="J348" s="28" t="str">
        <f>J347/H326*1.16</f>
        <v>#DIV/0!</v>
      </c>
    </row>
    <row r="349" ht="15.75" customHeight="1">
      <c r="A349" s="46" t="s">
        <v>31</v>
      </c>
      <c r="B349" s="37"/>
      <c r="C349" s="37"/>
      <c r="D349" s="37"/>
      <c r="E349" s="37"/>
      <c r="F349" s="37"/>
      <c r="G349" s="37"/>
      <c r="H349" s="37"/>
      <c r="I349" s="37"/>
      <c r="J349" s="47"/>
    </row>
    <row r="350" ht="15.75" customHeight="1">
      <c r="A350" s="48"/>
      <c r="B350" s="49"/>
      <c r="C350" s="49"/>
      <c r="D350" s="49"/>
      <c r="E350" s="49"/>
      <c r="F350" s="49"/>
      <c r="G350" s="49"/>
      <c r="H350" s="49"/>
      <c r="I350" s="49"/>
      <c r="J350" s="20"/>
    </row>
    <row r="351" ht="15.75" customHeight="1">
      <c r="A351" s="50"/>
      <c r="J351" s="51"/>
    </row>
    <row r="352" ht="15.75" customHeight="1">
      <c r="A352" s="50"/>
      <c r="J352" s="51"/>
    </row>
    <row r="353" ht="15.75" customHeight="1">
      <c r="A353" s="50"/>
      <c r="J353" s="51"/>
    </row>
    <row r="354" ht="15.75" customHeight="1">
      <c r="A354" s="50"/>
      <c r="J354" s="51"/>
    </row>
    <row r="355" ht="15.75" customHeight="1">
      <c r="A355" s="50"/>
      <c r="J355" s="51"/>
    </row>
    <row r="356" ht="15.75" customHeight="1">
      <c r="A356" s="50"/>
      <c r="J356" s="51"/>
    </row>
    <row r="357" ht="15.75" customHeight="1">
      <c r="A357" s="50"/>
      <c r="J357" s="51"/>
    </row>
    <row r="358" ht="15.75" customHeight="1">
      <c r="A358" s="50"/>
      <c r="J358" s="51"/>
    </row>
    <row r="359" ht="15.75" customHeight="1">
      <c r="A359" s="50"/>
      <c r="J359" s="51"/>
    </row>
    <row r="360" ht="15.75" customHeight="1">
      <c r="A360" s="24"/>
      <c r="B360" s="52"/>
      <c r="C360" s="52"/>
      <c r="D360" s="52"/>
      <c r="E360" s="52"/>
      <c r="F360" s="52"/>
      <c r="G360" s="52"/>
      <c r="H360" s="52"/>
      <c r="I360" s="52"/>
      <c r="J360" s="25"/>
    </row>
    <row r="361" ht="15.75" customHeight="1"/>
    <row r="362" ht="15.75" customHeight="1"/>
    <row r="363" ht="15.75" customHeight="1"/>
    <row r="364" ht="15.75" customHeight="1">
      <c r="A364" s="1"/>
      <c r="B364" s="2" t="s">
        <v>0</v>
      </c>
      <c r="C364" s="3"/>
      <c r="D364" s="4"/>
      <c r="E364" s="4"/>
      <c r="F364" s="5"/>
      <c r="G364" s="6"/>
      <c r="H364" s="6"/>
      <c r="I364" s="7"/>
      <c r="J364" s="8"/>
    </row>
    <row r="365" ht="15.75" customHeight="1">
      <c r="A365" s="9" t="s">
        <v>1</v>
      </c>
      <c r="B365" s="10"/>
      <c r="C365" s="11"/>
      <c r="D365" s="11"/>
      <c r="E365" s="11"/>
      <c r="F365" s="11"/>
      <c r="G365" s="12" t="s">
        <v>2</v>
      </c>
      <c r="H365" s="13">
        <v>1.0</v>
      </c>
      <c r="I365" s="14"/>
      <c r="J365" s="15"/>
    </row>
    <row r="366" ht="15.75" customHeight="1">
      <c r="A366" s="16"/>
      <c r="B366" s="17" t="s">
        <v>3</v>
      </c>
      <c r="C366" s="18"/>
      <c r="D366" s="17" t="s">
        <v>4</v>
      </c>
      <c r="E366" s="18"/>
      <c r="F366" s="17" t="s">
        <v>5</v>
      </c>
      <c r="G366" s="18"/>
      <c r="H366" s="19" t="s">
        <v>6</v>
      </c>
      <c r="I366" s="20"/>
      <c r="J366" s="11"/>
    </row>
    <row r="367" ht="15.75" customHeight="1">
      <c r="A367" s="21"/>
      <c r="B367" s="22" t="s">
        <v>8</v>
      </c>
      <c r="C367" s="23" t="s">
        <v>3</v>
      </c>
      <c r="D367" s="23" t="s">
        <v>9</v>
      </c>
      <c r="E367" s="23" t="s">
        <v>10</v>
      </c>
      <c r="F367" s="23" t="s">
        <v>11</v>
      </c>
      <c r="G367" s="23" t="s">
        <v>12</v>
      </c>
      <c r="H367" s="24"/>
      <c r="I367" s="25"/>
      <c r="J367" s="23" t="s">
        <v>13</v>
      </c>
    </row>
    <row r="368" ht="15.75" customHeight="1">
      <c r="A368" s="11"/>
      <c r="B368" s="26">
        <v>1.0</v>
      </c>
      <c r="C368" s="27" t="s">
        <v>15</v>
      </c>
      <c r="D368" s="27"/>
      <c r="E368" s="28" t="str">
        <f t="shared" ref="E368:E379" si="50">B368/D368</f>
        <v>#DIV/0!</v>
      </c>
      <c r="F368" s="29"/>
      <c r="G368" s="28" t="str">
        <f t="shared" ref="G368:G379" si="51">F368/E368</f>
        <v>#DIV/0!</v>
      </c>
      <c r="H368" s="30" t="str">
        <f t="shared" ref="H368:H379" si="52">($H$2*1)/E368</f>
        <v>#DIV/0!</v>
      </c>
      <c r="I368" s="31" t="str">
        <f t="shared" ref="I368:I379" si="53">C368</f>
        <v>Kg</v>
      </c>
      <c r="J368" s="32" t="str">
        <f t="shared" ref="J368:J377" si="54">H368*F368</f>
        <v>#DIV/0!</v>
      </c>
    </row>
    <row r="369" ht="15.75" customHeight="1">
      <c r="A369" s="11"/>
      <c r="B369" s="26">
        <v>1.0</v>
      </c>
      <c r="C369" s="27" t="s">
        <v>17</v>
      </c>
      <c r="D369" s="27"/>
      <c r="E369" s="28" t="str">
        <f t="shared" si="50"/>
        <v>#DIV/0!</v>
      </c>
      <c r="F369" s="29"/>
      <c r="G369" s="28" t="str">
        <f t="shared" si="51"/>
        <v>#DIV/0!</v>
      </c>
      <c r="H369" s="30" t="str">
        <f t="shared" si="52"/>
        <v>#DIV/0!</v>
      </c>
      <c r="I369" s="31" t="str">
        <f t="shared" si="53"/>
        <v>kg</v>
      </c>
      <c r="J369" s="32" t="str">
        <f t="shared" si="54"/>
        <v>#DIV/0!</v>
      </c>
    </row>
    <row r="370" ht="15.75" customHeight="1">
      <c r="A370" s="11"/>
      <c r="B370" s="26">
        <v>1.0</v>
      </c>
      <c r="C370" s="27" t="s">
        <v>19</v>
      </c>
      <c r="D370" s="27"/>
      <c r="E370" s="28" t="str">
        <f t="shared" si="50"/>
        <v>#DIV/0!</v>
      </c>
      <c r="F370" s="29"/>
      <c r="G370" s="28" t="str">
        <f t="shared" si="51"/>
        <v>#DIV/0!</v>
      </c>
      <c r="H370" s="30" t="str">
        <f t="shared" si="52"/>
        <v>#DIV/0!</v>
      </c>
      <c r="I370" s="31" t="str">
        <f t="shared" si="53"/>
        <v>pz</v>
      </c>
      <c r="J370" s="32" t="str">
        <f t="shared" si="54"/>
        <v>#DIV/0!</v>
      </c>
    </row>
    <row r="371" ht="15.75" customHeight="1">
      <c r="A371" s="11"/>
      <c r="B371" s="26">
        <v>1.0</v>
      </c>
      <c r="C371" s="27" t="s">
        <v>15</v>
      </c>
      <c r="D371" s="27"/>
      <c r="E371" s="28" t="str">
        <f t="shared" si="50"/>
        <v>#DIV/0!</v>
      </c>
      <c r="F371" s="29"/>
      <c r="G371" s="28" t="str">
        <f t="shared" si="51"/>
        <v>#DIV/0!</v>
      </c>
      <c r="H371" s="30" t="str">
        <f t="shared" si="52"/>
        <v>#DIV/0!</v>
      </c>
      <c r="I371" s="31" t="str">
        <f t="shared" si="53"/>
        <v>Kg</v>
      </c>
      <c r="J371" s="32" t="str">
        <f t="shared" si="54"/>
        <v>#DIV/0!</v>
      </c>
    </row>
    <row r="372" ht="15.75" customHeight="1">
      <c r="A372" s="10"/>
      <c r="B372" s="26">
        <v>1.0</v>
      </c>
      <c r="C372" s="27" t="s">
        <v>15</v>
      </c>
      <c r="D372" s="27"/>
      <c r="E372" s="28" t="str">
        <f t="shared" si="50"/>
        <v>#DIV/0!</v>
      </c>
      <c r="F372" s="29"/>
      <c r="G372" s="28" t="str">
        <f t="shared" si="51"/>
        <v>#DIV/0!</v>
      </c>
      <c r="H372" s="30" t="str">
        <f t="shared" si="52"/>
        <v>#DIV/0!</v>
      </c>
      <c r="I372" s="31" t="str">
        <f t="shared" si="53"/>
        <v>Kg</v>
      </c>
      <c r="J372" s="32" t="str">
        <f t="shared" si="54"/>
        <v>#DIV/0!</v>
      </c>
    </row>
    <row r="373" ht="15.75" customHeight="1">
      <c r="A373" s="10"/>
      <c r="B373" s="26">
        <v>1.0</v>
      </c>
      <c r="C373" s="27" t="s">
        <v>36</v>
      </c>
      <c r="D373" s="27"/>
      <c r="E373" s="28" t="str">
        <f t="shared" si="50"/>
        <v>#DIV/0!</v>
      </c>
      <c r="F373" s="29"/>
      <c r="G373" s="28" t="str">
        <f t="shared" si="51"/>
        <v>#DIV/0!</v>
      </c>
      <c r="H373" s="30" t="str">
        <f t="shared" si="52"/>
        <v>#DIV/0!</v>
      </c>
      <c r="I373" s="31" t="str">
        <f t="shared" si="53"/>
        <v>Lt</v>
      </c>
      <c r="J373" s="32" t="str">
        <f t="shared" si="54"/>
        <v>#DIV/0!</v>
      </c>
    </row>
    <row r="374" ht="15.75" customHeight="1">
      <c r="A374" s="11"/>
      <c r="B374" s="26">
        <v>1.0</v>
      </c>
      <c r="C374" s="27" t="s">
        <v>15</v>
      </c>
      <c r="D374" s="27"/>
      <c r="E374" s="28" t="str">
        <f t="shared" si="50"/>
        <v>#DIV/0!</v>
      </c>
      <c r="F374" s="29"/>
      <c r="G374" s="28" t="str">
        <f t="shared" si="51"/>
        <v>#DIV/0!</v>
      </c>
      <c r="H374" s="30" t="str">
        <f t="shared" si="52"/>
        <v>#DIV/0!</v>
      </c>
      <c r="I374" s="31" t="str">
        <f t="shared" si="53"/>
        <v>Kg</v>
      </c>
      <c r="J374" s="32" t="str">
        <f t="shared" si="54"/>
        <v>#DIV/0!</v>
      </c>
    </row>
    <row r="375" ht="15.75" customHeight="1">
      <c r="A375" s="11"/>
      <c r="B375" s="26">
        <v>1.0</v>
      </c>
      <c r="C375" s="27" t="s">
        <v>15</v>
      </c>
      <c r="D375" s="27"/>
      <c r="E375" s="28" t="str">
        <f t="shared" si="50"/>
        <v>#DIV/0!</v>
      </c>
      <c r="F375" s="29"/>
      <c r="G375" s="28" t="str">
        <f t="shared" si="51"/>
        <v>#DIV/0!</v>
      </c>
      <c r="H375" s="30" t="str">
        <f t="shared" si="52"/>
        <v>#DIV/0!</v>
      </c>
      <c r="I375" s="31" t="str">
        <f t="shared" si="53"/>
        <v>Kg</v>
      </c>
      <c r="J375" s="32" t="str">
        <f t="shared" si="54"/>
        <v>#DIV/0!</v>
      </c>
    </row>
    <row r="376" ht="15.75" customHeight="1">
      <c r="A376" s="11"/>
      <c r="B376" s="26">
        <v>1.0</v>
      </c>
      <c r="C376" s="27" t="s">
        <v>15</v>
      </c>
      <c r="D376" s="27"/>
      <c r="E376" s="28" t="str">
        <f t="shared" si="50"/>
        <v>#DIV/0!</v>
      </c>
      <c r="F376" s="29"/>
      <c r="G376" s="28" t="str">
        <f t="shared" si="51"/>
        <v>#DIV/0!</v>
      </c>
      <c r="H376" s="30" t="str">
        <f t="shared" si="52"/>
        <v>#DIV/0!</v>
      </c>
      <c r="I376" s="31" t="str">
        <f t="shared" si="53"/>
        <v>Kg</v>
      </c>
      <c r="J376" s="32" t="str">
        <f t="shared" si="54"/>
        <v>#DIV/0!</v>
      </c>
    </row>
    <row r="377" ht="15.75" customHeight="1">
      <c r="A377" s="11"/>
      <c r="B377" s="26">
        <v>1.0</v>
      </c>
      <c r="C377" s="26" t="s">
        <v>17</v>
      </c>
      <c r="D377" s="33"/>
      <c r="E377" s="28" t="str">
        <f t="shared" si="50"/>
        <v>#DIV/0!</v>
      </c>
      <c r="F377" s="34"/>
      <c r="G377" s="28" t="str">
        <f t="shared" si="51"/>
        <v>#DIV/0!</v>
      </c>
      <c r="H377" s="30" t="str">
        <f t="shared" si="52"/>
        <v>#DIV/0!</v>
      </c>
      <c r="I377" s="31" t="str">
        <f t="shared" si="53"/>
        <v>kg</v>
      </c>
      <c r="J377" s="32" t="str">
        <f t="shared" si="54"/>
        <v>#DIV/0!</v>
      </c>
    </row>
    <row r="378" ht="15.75" customHeight="1">
      <c r="A378" s="11"/>
      <c r="B378" s="26">
        <v>1.0</v>
      </c>
      <c r="C378" s="26"/>
      <c r="D378" s="33"/>
      <c r="E378" s="28" t="str">
        <f t="shared" si="50"/>
        <v>#DIV/0!</v>
      </c>
      <c r="F378" s="34"/>
      <c r="G378" s="28" t="str">
        <f t="shared" si="51"/>
        <v>#DIV/0!</v>
      </c>
      <c r="H378" s="30" t="str">
        <f t="shared" si="52"/>
        <v>#DIV/0!</v>
      </c>
      <c r="I378" s="31" t="str">
        <f t="shared" si="53"/>
        <v/>
      </c>
      <c r="J378" s="32"/>
    </row>
    <row r="379" ht="15.75" customHeight="1">
      <c r="A379" s="11"/>
      <c r="B379" s="26">
        <v>1.0</v>
      </c>
      <c r="C379" s="26"/>
      <c r="D379" s="33"/>
      <c r="E379" s="28" t="str">
        <f t="shared" si="50"/>
        <v>#DIV/0!</v>
      </c>
      <c r="F379" s="34"/>
      <c r="G379" s="28" t="str">
        <f t="shared" si="51"/>
        <v>#DIV/0!</v>
      </c>
      <c r="H379" s="30" t="str">
        <f t="shared" si="52"/>
        <v>#DIV/0!</v>
      </c>
      <c r="I379" s="31" t="str">
        <f t="shared" si="53"/>
        <v/>
      </c>
      <c r="J379" s="32"/>
    </row>
    <row r="380" ht="15.75" customHeight="1">
      <c r="A380" s="35"/>
      <c r="B380" s="36"/>
      <c r="C380" s="36" t="s">
        <v>21</v>
      </c>
      <c r="D380" s="37">
        <f>SUM(D368:D377)</f>
        <v>0</v>
      </c>
      <c r="E380" s="11"/>
      <c r="F380" s="38"/>
      <c r="G380" s="38"/>
      <c r="H380" s="39" t="s">
        <v>22</v>
      </c>
      <c r="I380" s="15"/>
      <c r="J380" s="28" t="str">
        <f>SUM(J368:J379)</f>
        <v>#DIV/0!</v>
      </c>
    </row>
    <row r="381" ht="15.75" customHeight="1">
      <c r="A381" s="35"/>
      <c r="B381" s="37"/>
      <c r="C381" s="37"/>
      <c r="D381" s="37"/>
      <c r="E381" s="11"/>
      <c r="F381" s="38"/>
      <c r="G381" s="39" t="s">
        <v>23</v>
      </c>
      <c r="H381" s="40">
        <v>0.25</v>
      </c>
      <c r="I381" s="40"/>
      <c r="J381" s="28" t="str">
        <f>J380*H381</f>
        <v>#DIV/0!</v>
      </c>
    </row>
    <row r="382" ht="15.75" customHeight="1">
      <c r="A382" s="35"/>
      <c r="B382" s="37"/>
      <c r="C382" s="37"/>
      <c r="D382" s="37"/>
      <c r="E382" s="11"/>
      <c r="F382" s="11"/>
      <c r="G382" s="38"/>
      <c r="H382" s="39" t="s">
        <v>24</v>
      </c>
      <c r="I382" s="15"/>
      <c r="J382" s="28" t="str">
        <f>+J380+J381</f>
        <v>#DIV/0!</v>
      </c>
    </row>
    <row r="383" ht="15.75" customHeight="1">
      <c r="A383" s="35"/>
      <c r="B383" s="37"/>
      <c r="C383" s="37"/>
      <c r="D383" s="37"/>
      <c r="E383" s="38"/>
      <c r="F383" s="38"/>
      <c r="G383" s="39" t="s">
        <v>25</v>
      </c>
      <c r="H383" s="41">
        <v>0.06</v>
      </c>
      <c r="I383" s="40"/>
      <c r="J383" s="42" t="str">
        <f>J382*H383</f>
        <v>#DIV/0!</v>
      </c>
    </row>
    <row r="384" ht="15.75" customHeight="1">
      <c r="A384" s="35"/>
      <c r="B384" s="37"/>
      <c r="C384" s="37"/>
      <c r="D384" s="37"/>
      <c r="E384" s="11"/>
      <c r="F384" s="43"/>
      <c r="G384" s="38"/>
      <c r="H384" s="39" t="s">
        <v>26</v>
      </c>
      <c r="I384" s="15"/>
      <c r="J384" s="28" t="str">
        <f>+J382+J383</f>
        <v>#DIV/0!</v>
      </c>
    </row>
    <row r="385" ht="15.75" customHeight="1">
      <c r="A385" s="35"/>
      <c r="B385" s="37"/>
      <c r="C385" s="37"/>
      <c r="D385" s="37"/>
      <c r="E385" s="38"/>
      <c r="F385" s="39"/>
      <c r="G385" s="39" t="s">
        <v>27</v>
      </c>
      <c r="H385" s="44">
        <v>1.2</v>
      </c>
      <c r="I385" s="44"/>
      <c r="J385" s="28" t="str">
        <f>J384*H385</f>
        <v>#DIV/0!</v>
      </c>
    </row>
    <row r="386" ht="15.75" customHeight="1">
      <c r="A386" s="35"/>
      <c r="B386" s="37"/>
      <c r="C386" s="37"/>
      <c r="D386" s="37"/>
      <c r="E386" s="11"/>
      <c r="F386" s="15"/>
      <c r="G386" s="38"/>
      <c r="H386" s="39" t="s">
        <v>28</v>
      </c>
      <c r="I386" s="15"/>
      <c r="J386" s="28" t="str">
        <f>+J384+J385</f>
        <v>#DIV/0!</v>
      </c>
    </row>
    <row r="387" ht="15.75" customHeight="1">
      <c r="A387" s="35"/>
      <c r="B387" s="37"/>
      <c r="C387" s="37"/>
      <c r="D387" s="37"/>
      <c r="E387" s="11"/>
      <c r="F387" s="15"/>
      <c r="G387" s="45"/>
      <c r="H387" s="39" t="s">
        <v>29</v>
      </c>
      <c r="I387" s="15" t="s">
        <v>30</v>
      </c>
      <c r="J387" s="28" t="str">
        <f>J386/H365*1.16</f>
        <v>#DIV/0!</v>
      </c>
    </row>
    <row r="388" ht="15.75" customHeight="1">
      <c r="A388" s="46" t="s">
        <v>31</v>
      </c>
      <c r="B388" s="37"/>
      <c r="C388" s="37"/>
      <c r="D388" s="37"/>
      <c r="E388" s="37"/>
      <c r="F388" s="37"/>
      <c r="G388" s="37"/>
      <c r="H388" s="37"/>
      <c r="I388" s="37"/>
      <c r="J388" s="47"/>
    </row>
    <row r="389" ht="15.75" customHeight="1">
      <c r="A389" s="48"/>
      <c r="B389" s="49"/>
      <c r="C389" s="49"/>
      <c r="D389" s="49"/>
      <c r="E389" s="49"/>
      <c r="F389" s="49"/>
      <c r="G389" s="49"/>
      <c r="H389" s="49"/>
      <c r="I389" s="49"/>
      <c r="J389" s="20"/>
    </row>
    <row r="390" ht="15.75" customHeight="1">
      <c r="A390" s="50"/>
      <c r="J390" s="51"/>
    </row>
    <row r="391" ht="15.75" customHeight="1">
      <c r="A391" s="50"/>
      <c r="J391" s="51"/>
    </row>
    <row r="392" ht="15.75" customHeight="1">
      <c r="A392" s="50"/>
      <c r="J392" s="51"/>
    </row>
    <row r="393" ht="15.75" customHeight="1">
      <c r="A393" s="50"/>
      <c r="J393" s="51"/>
    </row>
    <row r="394" ht="15.75" customHeight="1">
      <c r="A394" s="50"/>
      <c r="J394" s="51"/>
    </row>
    <row r="395" ht="15.75" customHeight="1">
      <c r="A395" s="50"/>
      <c r="J395" s="51"/>
    </row>
    <row r="396" ht="15.75" customHeight="1">
      <c r="A396" s="50"/>
      <c r="J396" s="51"/>
    </row>
    <row r="397" ht="15.75" customHeight="1">
      <c r="A397" s="50"/>
      <c r="J397" s="51"/>
    </row>
    <row r="398" ht="15.75" customHeight="1">
      <c r="A398" s="50"/>
      <c r="J398" s="51"/>
    </row>
    <row r="399" ht="15.75" customHeight="1">
      <c r="A399" s="24"/>
      <c r="B399" s="52"/>
      <c r="C399" s="52"/>
      <c r="D399" s="52"/>
      <c r="E399" s="52"/>
      <c r="F399" s="52"/>
      <c r="G399" s="52"/>
      <c r="H399" s="52"/>
      <c r="I399" s="52"/>
      <c r="J399" s="25"/>
    </row>
    <row r="400" ht="15.75" customHeight="1"/>
    <row r="401" ht="15.75" customHeight="1"/>
    <row r="402" ht="15.75" customHeight="1"/>
    <row r="403" ht="15.75" customHeight="1">
      <c r="A403" s="1"/>
      <c r="B403" s="2" t="s">
        <v>0</v>
      </c>
      <c r="C403" s="3"/>
      <c r="D403" s="4"/>
      <c r="E403" s="4"/>
      <c r="F403" s="5"/>
      <c r="G403" s="6"/>
      <c r="H403" s="6"/>
      <c r="I403" s="7"/>
      <c r="J403" s="8"/>
    </row>
    <row r="404" ht="15.75" customHeight="1">
      <c r="A404" s="9" t="s">
        <v>1</v>
      </c>
      <c r="B404" s="10"/>
      <c r="C404" s="11"/>
      <c r="D404" s="11"/>
      <c r="E404" s="11"/>
      <c r="F404" s="11"/>
      <c r="G404" s="12" t="s">
        <v>2</v>
      </c>
      <c r="H404" s="13">
        <v>1.0</v>
      </c>
      <c r="I404" s="14"/>
      <c r="J404" s="15"/>
    </row>
    <row r="405" ht="15.75" customHeight="1">
      <c r="A405" s="16"/>
      <c r="B405" s="17" t="s">
        <v>3</v>
      </c>
      <c r="C405" s="18"/>
      <c r="D405" s="17" t="s">
        <v>4</v>
      </c>
      <c r="E405" s="18"/>
      <c r="F405" s="17" t="s">
        <v>5</v>
      </c>
      <c r="G405" s="18"/>
      <c r="H405" s="19" t="s">
        <v>6</v>
      </c>
      <c r="I405" s="20"/>
      <c r="J405" s="11"/>
    </row>
    <row r="406" ht="15.75" customHeight="1">
      <c r="A406" s="21"/>
      <c r="B406" s="22" t="s">
        <v>8</v>
      </c>
      <c r="C406" s="23" t="s">
        <v>3</v>
      </c>
      <c r="D406" s="23" t="s">
        <v>9</v>
      </c>
      <c r="E406" s="23" t="s">
        <v>10</v>
      </c>
      <c r="F406" s="23" t="s">
        <v>11</v>
      </c>
      <c r="G406" s="23" t="s">
        <v>12</v>
      </c>
      <c r="H406" s="24"/>
      <c r="I406" s="25"/>
      <c r="J406" s="23" t="s">
        <v>13</v>
      </c>
    </row>
    <row r="407" ht="15.75" customHeight="1">
      <c r="A407" s="11"/>
      <c r="B407" s="26">
        <v>1.0</v>
      </c>
      <c r="C407" s="27" t="s">
        <v>15</v>
      </c>
      <c r="D407" s="27"/>
      <c r="E407" s="28" t="str">
        <f t="shared" ref="E407:E418" si="55">B407/D407</f>
        <v>#DIV/0!</v>
      </c>
      <c r="F407" s="29"/>
      <c r="G407" s="28" t="str">
        <f t="shared" ref="G407:G418" si="56">F407/E407</f>
        <v>#DIV/0!</v>
      </c>
      <c r="H407" s="30" t="str">
        <f t="shared" ref="H407:H418" si="57">($H$2*1)/E407</f>
        <v>#DIV/0!</v>
      </c>
      <c r="I407" s="31" t="str">
        <f t="shared" ref="I407:I418" si="58">C407</f>
        <v>Kg</v>
      </c>
      <c r="J407" s="32" t="str">
        <f t="shared" ref="J407:J416" si="59">H407*F407</f>
        <v>#DIV/0!</v>
      </c>
    </row>
    <row r="408" ht="15.75" customHeight="1">
      <c r="A408" s="11"/>
      <c r="B408" s="26">
        <v>1.0</v>
      </c>
      <c r="C408" s="27" t="s">
        <v>17</v>
      </c>
      <c r="D408" s="27"/>
      <c r="E408" s="28" t="str">
        <f t="shared" si="55"/>
        <v>#DIV/0!</v>
      </c>
      <c r="F408" s="29"/>
      <c r="G408" s="28" t="str">
        <f t="shared" si="56"/>
        <v>#DIV/0!</v>
      </c>
      <c r="H408" s="30" t="str">
        <f t="shared" si="57"/>
        <v>#DIV/0!</v>
      </c>
      <c r="I408" s="31" t="str">
        <f t="shared" si="58"/>
        <v>kg</v>
      </c>
      <c r="J408" s="32" t="str">
        <f t="shared" si="59"/>
        <v>#DIV/0!</v>
      </c>
    </row>
    <row r="409" ht="15.75" customHeight="1">
      <c r="A409" s="11"/>
      <c r="B409" s="26">
        <v>1.0</v>
      </c>
      <c r="C409" s="27" t="s">
        <v>19</v>
      </c>
      <c r="D409" s="27"/>
      <c r="E409" s="28" t="str">
        <f t="shared" si="55"/>
        <v>#DIV/0!</v>
      </c>
      <c r="F409" s="29"/>
      <c r="G409" s="28" t="str">
        <f t="shared" si="56"/>
        <v>#DIV/0!</v>
      </c>
      <c r="H409" s="30" t="str">
        <f t="shared" si="57"/>
        <v>#DIV/0!</v>
      </c>
      <c r="I409" s="31" t="str">
        <f t="shared" si="58"/>
        <v>pz</v>
      </c>
      <c r="J409" s="32" t="str">
        <f t="shared" si="59"/>
        <v>#DIV/0!</v>
      </c>
    </row>
    <row r="410" ht="15.75" customHeight="1">
      <c r="A410" s="11"/>
      <c r="B410" s="26">
        <v>1.0</v>
      </c>
      <c r="C410" s="27" t="s">
        <v>15</v>
      </c>
      <c r="D410" s="27"/>
      <c r="E410" s="28" t="str">
        <f t="shared" si="55"/>
        <v>#DIV/0!</v>
      </c>
      <c r="F410" s="29"/>
      <c r="G410" s="28" t="str">
        <f t="shared" si="56"/>
        <v>#DIV/0!</v>
      </c>
      <c r="H410" s="30" t="str">
        <f t="shared" si="57"/>
        <v>#DIV/0!</v>
      </c>
      <c r="I410" s="31" t="str">
        <f t="shared" si="58"/>
        <v>Kg</v>
      </c>
      <c r="J410" s="32" t="str">
        <f t="shared" si="59"/>
        <v>#DIV/0!</v>
      </c>
    </row>
    <row r="411" ht="15.75" customHeight="1">
      <c r="A411" s="10"/>
      <c r="B411" s="26">
        <v>1.0</v>
      </c>
      <c r="C411" s="27" t="s">
        <v>15</v>
      </c>
      <c r="D411" s="27"/>
      <c r="E411" s="28" t="str">
        <f t="shared" si="55"/>
        <v>#DIV/0!</v>
      </c>
      <c r="F411" s="29"/>
      <c r="G411" s="28" t="str">
        <f t="shared" si="56"/>
        <v>#DIV/0!</v>
      </c>
      <c r="H411" s="30" t="str">
        <f t="shared" si="57"/>
        <v>#DIV/0!</v>
      </c>
      <c r="I411" s="31" t="str">
        <f t="shared" si="58"/>
        <v>Kg</v>
      </c>
      <c r="J411" s="32" t="str">
        <f t="shared" si="59"/>
        <v>#DIV/0!</v>
      </c>
    </row>
    <row r="412" ht="15.75" customHeight="1">
      <c r="A412" s="10"/>
      <c r="B412" s="26">
        <v>1.0</v>
      </c>
      <c r="C412" s="27" t="s">
        <v>36</v>
      </c>
      <c r="D412" s="27"/>
      <c r="E412" s="28" t="str">
        <f t="shared" si="55"/>
        <v>#DIV/0!</v>
      </c>
      <c r="F412" s="29"/>
      <c r="G412" s="28" t="str">
        <f t="shared" si="56"/>
        <v>#DIV/0!</v>
      </c>
      <c r="H412" s="30" t="str">
        <f t="shared" si="57"/>
        <v>#DIV/0!</v>
      </c>
      <c r="I412" s="31" t="str">
        <f t="shared" si="58"/>
        <v>Lt</v>
      </c>
      <c r="J412" s="32" t="str">
        <f t="shared" si="59"/>
        <v>#DIV/0!</v>
      </c>
    </row>
    <row r="413" ht="15.75" customHeight="1">
      <c r="A413" s="11"/>
      <c r="B413" s="26">
        <v>1.0</v>
      </c>
      <c r="C413" s="27" t="s">
        <v>15</v>
      </c>
      <c r="D413" s="27"/>
      <c r="E413" s="28" t="str">
        <f t="shared" si="55"/>
        <v>#DIV/0!</v>
      </c>
      <c r="F413" s="29"/>
      <c r="G413" s="28" t="str">
        <f t="shared" si="56"/>
        <v>#DIV/0!</v>
      </c>
      <c r="H413" s="30" t="str">
        <f t="shared" si="57"/>
        <v>#DIV/0!</v>
      </c>
      <c r="I413" s="31" t="str">
        <f t="shared" si="58"/>
        <v>Kg</v>
      </c>
      <c r="J413" s="32" t="str">
        <f t="shared" si="59"/>
        <v>#DIV/0!</v>
      </c>
    </row>
    <row r="414" ht="15.75" customHeight="1">
      <c r="A414" s="11"/>
      <c r="B414" s="26">
        <v>1.0</v>
      </c>
      <c r="C414" s="27" t="s">
        <v>15</v>
      </c>
      <c r="D414" s="27"/>
      <c r="E414" s="28" t="str">
        <f t="shared" si="55"/>
        <v>#DIV/0!</v>
      </c>
      <c r="F414" s="29"/>
      <c r="G414" s="28" t="str">
        <f t="shared" si="56"/>
        <v>#DIV/0!</v>
      </c>
      <c r="H414" s="30" t="str">
        <f t="shared" si="57"/>
        <v>#DIV/0!</v>
      </c>
      <c r="I414" s="31" t="str">
        <f t="shared" si="58"/>
        <v>Kg</v>
      </c>
      <c r="J414" s="32" t="str">
        <f t="shared" si="59"/>
        <v>#DIV/0!</v>
      </c>
    </row>
    <row r="415" ht="15.75" customHeight="1">
      <c r="A415" s="11"/>
      <c r="B415" s="26">
        <v>1.0</v>
      </c>
      <c r="C415" s="27" t="s">
        <v>15</v>
      </c>
      <c r="D415" s="27"/>
      <c r="E415" s="28" t="str">
        <f t="shared" si="55"/>
        <v>#DIV/0!</v>
      </c>
      <c r="F415" s="29"/>
      <c r="G415" s="28" t="str">
        <f t="shared" si="56"/>
        <v>#DIV/0!</v>
      </c>
      <c r="H415" s="30" t="str">
        <f t="shared" si="57"/>
        <v>#DIV/0!</v>
      </c>
      <c r="I415" s="31" t="str">
        <f t="shared" si="58"/>
        <v>Kg</v>
      </c>
      <c r="J415" s="32" t="str">
        <f t="shared" si="59"/>
        <v>#DIV/0!</v>
      </c>
    </row>
    <row r="416" ht="15.75" customHeight="1">
      <c r="A416" s="11"/>
      <c r="B416" s="26">
        <v>1.0</v>
      </c>
      <c r="C416" s="26" t="s">
        <v>17</v>
      </c>
      <c r="D416" s="33"/>
      <c r="E416" s="28" t="str">
        <f t="shared" si="55"/>
        <v>#DIV/0!</v>
      </c>
      <c r="F416" s="34"/>
      <c r="G416" s="28" t="str">
        <f t="shared" si="56"/>
        <v>#DIV/0!</v>
      </c>
      <c r="H416" s="30" t="str">
        <f t="shared" si="57"/>
        <v>#DIV/0!</v>
      </c>
      <c r="I416" s="31" t="str">
        <f t="shared" si="58"/>
        <v>kg</v>
      </c>
      <c r="J416" s="32" t="str">
        <f t="shared" si="59"/>
        <v>#DIV/0!</v>
      </c>
    </row>
    <row r="417" ht="15.75" customHeight="1">
      <c r="A417" s="11"/>
      <c r="B417" s="26">
        <v>1.0</v>
      </c>
      <c r="C417" s="26"/>
      <c r="D417" s="33"/>
      <c r="E417" s="28" t="str">
        <f t="shared" si="55"/>
        <v>#DIV/0!</v>
      </c>
      <c r="F417" s="34"/>
      <c r="G417" s="28" t="str">
        <f t="shared" si="56"/>
        <v>#DIV/0!</v>
      </c>
      <c r="H417" s="30" t="str">
        <f t="shared" si="57"/>
        <v>#DIV/0!</v>
      </c>
      <c r="I417" s="31" t="str">
        <f t="shared" si="58"/>
        <v/>
      </c>
      <c r="J417" s="32"/>
    </row>
    <row r="418" ht="15.75" customHeight="1">
      <c r="A418" s="11"/>
      <c r="B418" s="26">
        <v>1.0</v>
      </c>
      <c r="C418" s="26"/>
      <c r="D418" s="33"/>
      <c r="E418" s="28" t="str">
        <f t="shared" si="55"/>
        <v>#DIV/0!</v>
      </c>
      <c r="F418" s="34"/>
      <c r="G418" s="28" t="str">
        <f t="shared" si="56"/>
        <v>#DIV/0!</v>
      </c>
      <c r="H418" s="30" t="str">
        <f t="shared" si="57"/>
        <v>#DIV/0!</v>
      </c>
      <c r="I418" s="31" t="str">
        <f t="shared" si="58"/>
        <v/>
      </c>
      <c r="J418" s="32"/>
    </row>
    <row r="419" ht="15.75" customHeight="1">
      <c r="A419" s="35"/>
      <c r="B419" s="36"/>
      <c r="C419" s="36" t="s">
        <v>21</v>
      </c>
      <c r="D419" s="37">
        <f>SUM(D407:D416)</f>
        <v>0</v>
      </c>
      <c r="E419" s="11"/>
      <c r="F419" s="38"/>
      <c r="G419" s="38"/>
      <c r="H419" s="39" t="s">
        <v>22</v>
      </c>
      <c r="I419" s="15"/>
      <c r="J419" s="28" t="str">
        <f>SUM(J407:J418)</f>
        <v>#DIV/0!</v>
      </c>
    </row>
    <row r="420" ht="15.75" customHeight="1">
      <c r="A420" s="35"/>
      <c r="B420" s="37"/>
      <c r="C420" s="37"/>
      <c r="D420" s="37"/>
      <c r="E420" s="11"/>
      <c r="F420" s="38"/>
      <c r="G420" s="39" t="s">
        <v>23</v>
      </c>
      <c r="H420" s="40">
        <v>0.25</v>
      </c>
      <c r="I420" s="40"/>
      <c r="J420" s="28" t="str">
        <f>J419*H420</f>
        <v>#DIV/0!</v>
      </c>
    </row>
    <row r="421" ht="15.75" customHeight="1">
      <c r="A421" s="35"/>
      <c r="B421" s="37"/>
      <c r="C421" s="37"/>
      <c r="D421" s="37"/>
      <c r="E421" s="11"/>
      <c r="F421" s="11"/>
      <c r="G421" s="38"/>
      <c r="H421" s="39" t="s">
        <v>24</v>
      </c>
      <c r="I421" s="15"/>
      <c r="J421" s="28" t="str">
        <f>+J419+J420</f>
        <v>#DIV/0!</v>
      </c>
    </row>
    <row r="422" ht="15.75" customHeight="1">
      <c r="A422" s="35"/>
      <c r="B422" s="37"/>
      <c r="C422" s="37"/>
      <c r="D422" s="37"/>
      <c r="E422" s="38"/>
      <c r="F422" s="38"/>
      <c r="G422" s="39" t="s">
        <v>25</v>
      </c>
      <c r="H422" s="41">
        <v>0.06</v>
      </c>
      <c r="I422" s="40"/>
      <c r="J422" s="42" t="str">
        <f>J421*H422</f>
        <v>#DIV/0!</v>
      </c>
    </row>
    <row r="423" ht="15.75" customHeight="1">
      <c r="A423" s="35"/>
      <c r="B423" s="37"/>
      <c r="C423" s="37"/>
      <c r="D423" s="37"/>
      <c r="E423" s="11"/>
      <c r="F423" s="43"/>
      <c r="G423" s="38"/>
      <c r="H423" s="39" t="s">
        <v>26</v>
      </c>
      <c r="I423" s="15"/>
      <c r="J423" s="28" t="str">
        <f>+J421+J422</f>
        <v>#DIV/0!</v>
      </c>
    </row>
    <row r="424" ht="15.75" customHeight="1">
      <c r="A424" s="35"/>
      <c r="B424" s="37"/>
      <c r="C424" s="37"/>
      <c r="D424" s="37"/>
      <c r="E424" s="38"/>
      <c r="F424" s="39"/>
      <c r="G424" s="39" t="s">
        <v>27</v>
      </c>
      <c r="H424" s="44">
        <v>1.2</v>
      </c>
      <c r="I424" s="44"/>
      <c r="J424" s="28" t="str">
        <f>J423*H424</f>
        <v>#DIV/0!</v>
      </c>
    </row>
    <row r="425" ht="15.75" customHeight="1">
      <c r="A425" s="35"/>
      <c r="B425" s="37"/>
      <c r="C425" s="37"/>
      <c r="D425" s="37"/>
      <c r="E425" s="11"/>
      <c r="F425" s="15"/>
      <c r="G425" s="38"/>
      <c r="H425" s="39" t="s">
        <v>28</v>
      </c>
      <c r="I425" s="15"/>
      <c r="J425" s="28" t="str">
        <f>+J423+J424</f>
        <v>#DIV/0!</v>
      </c>
    </row>
    <row r="426" ht="15.75" customHeight="1">
      <c r="A426" s="35"/>
      <c r="B426" s="37"/>
      <c r="C426" s="37"/>
      <c r="D426" s="37"/>
      <c r="E426" s="11"/>
      <c r="F426" s="15"/>
      <c r="G426" s="45"/>
      <c r="H426" s="39" t="s">
        <v>29</v>
      </c>
      <c r="I426" s="15" t="s">
        <v>30</v>
      </c>
      <c r="J426" s="28" t="str">
        <f>J425/H404*1.16</f>
        <v>#DIV/0!</v>
      </c>
    </row>
    <row r="427" ht="15.75" customHeight="1">
      <c r="A427" s="46" t="s">
        <v>31</v>
      </c>
      <c r="B427" s="37"/>
      <c r="C427" s="37"/>
      <c r="D427" s="37"/>
      <c r="E427" s="37"/>
      <c r="F427" s="37"/>
      <c r="G427" s="37"/>
      <c r="H427" s="37"/>
      <c r="I427" s="37"/>
      <c r="J427" s="47"/>
    </row>
    <row r="428" ht="15.75" customHeight="1">
      <c r="A428" s="48"/>
      <c r="B428" s="49"/>
      <c r="C428" s="49"/>
      <c r="D428" s="49"/>
      <c r="E428" s="49"/>
      <c r="F428" s="49"/>
      <c r="G428" s="49"/>
      <c r="H428" s="49"/>
      <c r="I428" s="49"/>
      <c r="J428" s="20"/>
    </row>
    <row r="429" ht="15.75" customHeight="1">
      <c r="A429" s="50"/>
      <c r="J429" s="51"/>
    </row>
    <row r="430" ht="15.75" customHeight="1">
      <c r="A430" s="50"/>
      <c r="J430" s="51"/>
    </row>
    <row r="431" ht="15.75" customHeight="1">
      <c r="A431" s="50"/>
      <c r="J431" s="51"/>
    </row>
    <row r="432" ht="15.75" customHeight="1">
      <c r="A432" s="50"/>
      <c r="J432" s="51"/>
    </row>
    <row r="433" ht="15.75" customHeight="1">
      <c r="A433" s="50"/>
      <c r="J433" s="51"/>
    </row>
    <row r="434" ht="15.75" customHeight="1">
      <c r="A434" s="50"/>
      <c r="J434" s="51"/>
    </row>
    <row r="435" ht="15.75" customHeight="1">
      <c r="A435" s="50"/>
      <c r="J435" s="51"/>
    </row>
    <row r="436" ht="15.75" customHeight="1">
      <c r="A436" s="50"/>
      <c r="J436" s="51"/>
    </row>
    <row r="437" ht="15.75" customHeight="1">
      <c r="A437" s="50"/>
      <c r="J437" s="51"/>
    </row>
    <row r="438" ht="15.75" customHeight="1">
      <c r="A438" s="24"/>
      <c r="B438" s="52"/>
      <c r="C438" s="52"/>
      <c r="D438" s="52"/>
      <c r="E438" s="52"/>
      <c r="F438" s="52"/>
      <c r="G438" s="52"/>
      <c r="H438" s="52"/>
      <c r="I438" s="52"/>
      <c r="J438" s="25"/>
    </row>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mergeCells count="80">
    <mergeCell ref="A185:J195"/>
    <mergeCell ref="C199:F199"/>
    <mergeCell ref="A200:A201"/>
    <mergeCell ref="B201:C201"/>
    <mergeCell ref="D201:E201"/>
    <mergeCell ref="F201:G201"/>
    <mergeCell ref="H201:I202"/>
    <mergeCell ref="A224:J234"/>
    <mergeCell ref="C238:F238"/>
    <mergeCell ref="A239:A240"/>
    <mergeCell ref="B240:C240"/>
    <mergeCell ref="D240:E240"/>
    <mergeCell ref="F240:G240"/>
    <mergeCell ref="H240:I241"/>
    <mergeCell ref="A271:J281"/>
    <mergeCell ref="C285:F285"/>
    <mergeCell ref="A286:A287"/>
    <mergeCell ref="B287:C287"/>
    <mergeCell ref="D287:E287"/>
    <mergeCell ref="F287:G287"/>
    <mergeCell ref="H287:I288"/>
    <mergeCell ref="A309:J319"/>
    <mergeCell ref="C325:F325"/>
    <mergeCell ref="A326:A327"/>
    <mergeCell ref="B327:C327"/>
    <mergeCell ref="D327:E327"/>
    <mergeCell ref="F327:G327"/>
    <mergeCell ref="H327:I328"/>
    <mergeCell ref="M2:M3"/>
    <mergeCell ref="Q3:Q4"/>
    <mergeCell ref="C1:F1"/>
    <mergeCell ref="N1:P1"/>
    <mergeCell ref="A2:A3"/>
    <mergeCell ref="B3:C3"/>
    <mergeCell ref="D3:E3"/>
    <mergeCell ref="F3:G3"/>
    <mergeCell ref="H3:I4"/>
    <mergeCell ref="A26:J36"/>
    <mergeCell ref="C41:F41"/>
    <mergeCell ref="A42:A43"/>
    <mergeCell ref="B43:C43"/>
    <mergeCell ref="D43:E43"/>
    <mergeCell ref="F43:G43"/>
    <mergeCell ref="H43:I44"/>
    <mergeCell ref="A66:J76"/>
    <mergeCell ref="C83:F83"/>
    <mergeCell ref="A84:A85"/>
    <mergeCell ref="B85:C85"/>
    <mergeCell ref="D85:E85"/>
    <mergeCell ref="F85:G85"/>
    <mergeCell ref="H85:I86"/>
    <mergeCell ref="A108:J118"/>
    <mergeCell ref="C122:F122"/>
    <mergeCell ref="A123:A124"/>
    <mergeCell ref="B124:C124"/>
    <mergeCell ref="D124:E124"/>
    <mergeCell ref="F124:G124"/>
    <mergeCell ref="H124:I125"/>
    <mergeCell ref="A147:J157"/>
    <mergeCell ref="C161:F161"/>
    <mergeCell ref="A162:A163"/>
    <mergeCell ref="B163:C163"/>
    <mergeCell ref="D163:E163"/>
    <mergeCell ref="F163:G163"/>
    <mergeCell ref="H163:I164"/>
    <mergeCell ref="A389:J399"/>
    <mergeCell ref="C403:F403"/>
    <mergeCell ref="A404:A405"/>
    <mergeCell ref="B405:C405"/>
    <mergeCell ref="D405:E405"/>
    <mergeCell ref="F405:G405"/>
    <mergeCell ref="H405:I406"/>
    <mergeCell ref="A428:J438"/>
    <mergeCell ref="A350:J360"/>
    <mergeCell ref="C364:F364"/>
    <mergeCell ref="A365:A366"/>
    <mergeCell ref="B366:C366"/>
    <mergeCell ref="D366:E366"/>
    <mergeCell ref="F366:G366"/>
    <mergeCell ref="H366:I367"/>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2024-01-20T17:58:08Z</dcterms:created>
  <dc:creator>Microsoft Office User</dc:creator>
</cp:coreProperties>
</file>